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quiteto lucas coelho\01 - PROJETOS LUCAS\000 - 00 - PROJETOS LCA\PROJETOS 2019\2019-07 - CRESS\00 - LICITAÇÃO OBRA\REVISÃO 01\"/>
    </mc:Choice>
  </mc:AlternateContent>
  <xr:revisionPtr revIDLastSave="0" documentId="13_ncr:1_{44ACB597-8C4E-4AB6-B596-8C60A58494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çamento Sintético" sheetId="1" r:id="rId1"/>
    <sheet name="RESUMO" sheetId="6" r:id="rId2"/>
    <sheet name="COMPOSIÇÕES" sheetId="3" r:id="rId3"/>
    <sheet name="BDI" sheetId="4" r:id="rId4"/>
    <sheet name="LEIS SOCIAIS" sheetId="5" r:id="rId5"/>
  </sheets>
  <externalReferences>
    <externalReference r:id="rId6"/>
  </externalReferences>
  <definedNames>
    <definedName name="_xlnm.Print_Titles" localSheetId="2">'[1]repeated header'!$4:$4</definedName>
    <definedName name="_xlnm.Print_Titles" localSheetId="0">'[1]repeated header'!$4:$4</definedName>
    <definedName name="_xlnm.Print_Titles" localSheetId="1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H60" i="1" s="1"/>
  <c r="I60" i="1" s="1"/>
  <c r="I166" i="3"/>
  <c r="G166" i="3"/>
  <c r="J166" i="3" s="1"/>
  <c r="J165" i="3"/>
  <c r="I165" i="3"/>
  <c r="J164" i="3"/>
  <c r="I164" i="3"/>
  <c r="J163" i="3"/>
  <c r="I163" i="3"/>
  <c r="J162" i="3"/>
  <c r="I162" i="3"/>
  <c r="I167" i="3" s="1"/>
  <c r="J167" i="3" l="1"/>
  <c r="G144" i="1"/>
  <c r="G143" i="1"/>
  <c r="I157" i="3"/>
  <c r="I159" i="3" s="1"/>
  <c r="G157" i="3"/>
  <c r="J157" i="3" s="1"/>
  <c r="J159" i="3" s="1"/>
  <c r="I148" i="3"/>
  <c r="I150" i="3" s="1"/>
  <c r="G148" i="3"/>
  <c r="J148" i="3" s="1"/>
  <c r="J150" i="3" s="1"/>
  <c r="G50" i="3" l="1"/>
  <c r="G34" i="3"/>
  <c r="G2" i="3"/>
  <c r="G2" i="1"/>
  <c r="H142" i="1" s="1"/>
  <c r="I142" i="1" s="1"/>
  <c r="C43" i="5"/>
  <c r="C38" i="5"/>
  <c r="C30" i="5"/>
  <c r="C17" i="5"/>
  <c r="C22" i="4"/>
  <c r="C34" i="4" s="1"/>
  <c r="C18" i="4"/>
  <c r="C14" i="4"/>
  <c r="C6" i="4"/>
  <c r="H144" i="1" l="1"/>
  <c r="I144" i="1" s="1"/>
  <c r="H143" i="1"/>
  <c r="I143" i="1" s="1"/>
  <c r="H174" i="1"/>
  <c r="I174" i="1" s="1"/>
  <c r="H173" i="1"/>
  <c r="I173" i="1" s="1"/>
  <c r="H176" i="1"/>
  <c r="I176" i="1" s="1"/>
  <c r="H72" i="1"/>
  <c r="I72" i="1" s="1"/>
  <c r="I71" i="1" s="1"/>
  <c r="H12" i="1"/>
  <c r="I12" i="1" s="1"/>
  <c r="C45" i="5"/>
  <c r="J141" i="3" l="1"/>
  <c r="I141" i="3"/>
  <c r="J140" i="3"/>
  <c r="I140" i="3"/>
  <c r="J136" i="3"/>
  <c r="I136" i="3"/>
  <c r="J135" i="3"/>
  <c r="I135" i="3"/>
  <c r="J131" i="3"/>
  <c r="I131" i="3"/>
  <c r="J130" i="3"/>
  <c r="I130" i="3"/>
  <c r="J126" i="3"/>
  <c r="I126" i="3"/>
  <c r="J125" i="3"/>
  <c r="I125" i="3"/>
  <c r="J121" i="3"/>
  <c r="I121" i="3"/>
  <c r="J120" i="3"/>
  <c r="I120" i="3"/>
  <c r="J119" i="3"/>
  <c r="I119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J84" i="3"/>
  <c r="I84" i="3"/>
  <c r="I81" i="3"/>
  <c r="J81" i="3"/>
  <c r="I82" i="3"/>
  <c r="J82" i="3"/>
  <c r="I83" i="3"/>
  <c r="J83" i="3"/>
  <c r="J80" i="3"/>
  <c r="I80" i="3"/>
  <c r="J76" i="3"/>
  <c r="I76" i="3"/>
  <c r="J75" i="3"/>
  <c r="J74" i="3"/>
  <c r="J73" i="3"/>
  <c r="I73" i="3"/>
  <c r="J72" i="3"/>
  <c r="I72" i="3"/>
  <c r="J71" i="3"/>
  <c r="I71" i="3"/>
  <c r="J66" i="3"/>
  <c r="I66" i="3"/>
  <c r="J65" i="3"/>
  <c r="I65" i="3"/>
  <c r="J64" i="3"/>
  <c r="I64" i="3"/>
  <c r="J67" i="3"/>
  <c r="I67" i="3"/>
  <c r="J63" i="3"/>
  <c r="I63" i="3"/>
  <c r="J62" i="3"/>
  <c r="I62" i="3"/>
  <c r="J61" i="3"/>
  <c r="I61" i="3"/>
  <c r="J57" i="3"/>
  <c r="I57" i="3"/>
  <c r="J56" i="3"/>
  <c r="I56" i="3"/>
  <c r="J55" i="3"/>
  <c r="I55" i="3"/>
  <c r="J54" i="3"/>
  <c r="I54" i="3"/>
  <c r="J50" i="3"/>
  <c r="I50" i="3"/>
  <c r="J49" i="3"/>
  <c r="I49" i="3"/>
  <c r="J48" i="3"/>
  <c r="I48" i="3"/>
  <c r="J47" i="3"/>
  <c r="I47" i="3"/>
  <c r="J46" i="3"/>
  <c r="I46" i="3"/>
  <c r="J42" i="3"/>
  <c r="I42" i="3"/>
  <c r="J41" i="3"/>
  <c r="I41" i="3"/>
  <c r="J40" i="3"/>
  <c r="I40" i="3"/>
  <c r="J39" i="3"/>
  <c r="I39" i="3"/>
  <c r="J38" i="3"/>
  <c r="I38" i="3"/>
  <c r="J34" i="3"/>
  <c r="I34" i="3"/>
  <c r="J33" i="3"/>
  <c r="I33" i="3"/>
  <c r="J32" i="3"/>
  <c r="I32" i="3"/>
  <c r="J31" i="3"/>
  <c r="I31" i="3"/>
  <c r="J30" i="3"/>
  <c r="I30" i="3"/>
  <c r="J26" i="3"/>
  <c r="I26" i="3"/>
  <c r="J25" i="3"/>
  <c r="I25" i="3"/>
  <c r="J24" i="3"/>
  <c r="I24" i="3"/>
  <c r="J20" i="3"/>
  <c r="I20" i="3"/>
  <c r="J19" i="3"/>
  <c r="I19" i="3"/>
  <c r="J18" i="3"/>
  <c r="I18" i="3"/>
  <c r="J12" i="3"/>
  <c r="I12" i="3"/>
  <c r="J14" i="3"/>
  <c r="I14" i="3"/>
  <c r="J13" i="3"/>
  <c r="I13" i="3"/>
  <c r="H10" i="1"/>
  <c r="I10" i="1" s="1"/>
  <c r="J8" i="3"/>
  <c r="I8" i="3"/>
  <c r="J7" i="3"/>
  <c r="I7" i="3"/>
  <c r="J6" i="3"/>
  <c r="I6" i="3"/>
  <c r="I154" i="1"/>
  <c r="I155" i="1"/>
  <c r="H171" i="1"/>
  <c r="I171" i="1" s="1"/>
  <c r="H170" i="1"/>
  <c r="I170" i="1" s="1"/>
  <c r="H169" i="1"/>
  <c r="I169" i="1" s="1"/>
  <c r="H167" i="1"/>
  <c r="I167" i="1" s="1"/>
  <c r="H162" i="1"/>
  <c r="I162" i="1" s="1"/>
  <c r="H161" i="1"/>
  <c r="I161" i="1" s="1"/>
  <c r="H149" i="1"/>
  <c r="I149" i="1" s="1"/>
  <c r="H150" i="1"/>
  <c r="I150" i="1" s="1"/>
  <c r="H151" i="1"/>
  <c r="I151" i="1" s="1"/>
  <c r="H152" i="1"/>
  <c r="I152" i="1" s="1"/>
  <c r="H153" i="1"/>
  <c r="I153" i="1" s="1"/>
  <c r="H158" i="1"/>
  <c r="I158" i="1" s="1"/>
  <c r="H159" i="1"/>
  <c r="I159" i="1" s="1"/>
  <c r="H148" i="1"/>
  <c r="I148" i="1" s="1"/>
  <c r="H146" i="1"/>
  <c r="I146" i="1" s="1"/>
  <c r="I145" i="1" s="1"/>
  <c r="C17" i="6" s="1"/>
  <c r="H141" i="1"/>
  <c r="I141" i="1" s="1"/>
  <c r="H140" i="1"/>
  <c r="I140" i="1" s="1"/>
  <c r="H139" i="1"/>
  <c r="I139" i="1" s="1"/>
  <c r="H137" i="1"/>
  <c r="I137" i="1" s="1"/>
  <c r="H136" i="1"/>
  <c r="I136" i="1" s="1"/>
  <c r="H84" i="1"/>
  <c r="I84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83" i="1"/>
  <c r="I83" i="1" s="1"/>
  <c r="H81" i="1"/>
  <c r="I81" i="1" s="1"/>
  <c r="I80" i="1" s="1"/>
  <c r="C13" i="6" s="1"/>
  <c r="H76" i="1"/>
  <c r="I76" i="1" s="1"/>
  <c r="H74" i="1"/>
  <c r="I74" i="1" s="1"/>
  <c r="I73" i="1" s="1"/>
  <c r="C10" i="6" s="1"/>
  <c r="H69" i="1"/>
  <c r="I69" i="1" s="1"/>
  <c r="H65" i="1"/>
  <c r="I65" i="1" s="1"/>
  <c r="H67" i="1"/>
  <c r="I67" i="1" s="1"/>
  <c r="H64" i="1"/>
  <c r="I64" i="1" s="1"/>
  <c r="H61" i="1"/>
  <c r="I61" i="1" s="1"/>
  <c r="H62" i="1"/>
  <c r="I62" i="1" s="1"/>
  <c r="H51" i="1"/>
  <c r="I51" i="1" s="1"/>
  <c r="H52" i="1"/>
  <c r="I52" i="1" s="1"/>
  <c r="H50" i="1"/>
  <c r="I50" i="1" s="1"/>
  <c r="H42" i="1"/>
  <c r="I42" i="1" s="1"/>
  <c r="H43" i="1"/>
  <c r="I43" i="1" s="1"/>
  <c r="H44" i="1"/>
  <c r="I44" i="1" s="1"/>
  <c r="H45" i="1"/>
  <c r="I45" i="1" s="1"/>
  <c r="H41" i="1"/>
  <c r="I41" i="1" s="1"/>
  <c r="H36" i="1"/>
  <c r="I36" i="1" s="1"/>
  <c r="H37" i="1"/>
  <c r="I37" i="1" s="1"/>
  <c r="H38" i="1"/>
  <c r="I38" i="1" s="1"/>
  <c r="H39" i="1"/>
  <c r="I39" i="1" s="1"/>
  <c r="H35" i="1"/>
  <c r="I35" i="1" s="1"/>
  <c r="H29" i="1"/>
  <c r="I29" i="1" s="1"/>
  <c r="H30" i="1"/>
  <c r="I30" i="1" s="1"/>
  <c r="H31" i="1"/>
  <c r="I31" i="1" s="1"/>
  <c r="H32" i="1"/>
  <c r="I32" i="1" s="1"/>
  <c r="H33" i="1"/>
  <c r="I33" i="1" s="1"/>
  <c r="H28" i="1"/>
  <c r="I28" i="1" s="1"/>
  <c r="H27" i="1"/>
  <c r="I27" i="1" s="1"/>
  <c r="I23" i="1"/>
  <c r="H24" i="1"/>
  <c r="I24" i="1" s="1"/>
  <c r="I22" i="1"/>
  <c r="H25" i="1"/>
  <c r="I25" i="1" s="1"/>
  <c r="H26" i="1"/>
  <c r="I26" i="1" s="1"/>
  <c r="H19" i="1"/>
  <c r="I19" i="1" s="1"/>
  <c r="H14" i="1"/>
  <c r="I14" i="1" s="1"/>
  <c r="H15" i="1"/>
  <c r="I15" i="1" s="1"/>
  <c r="H16" i="1"/>
  <c r="I16" i="1" s="1"/>
  <c r="H17" i="1"/>
  <c r="I17" i="1" s="1"/>
  <c r="H18" i="1"/>
  <c r="I18" i="1" s="1"/>
  <c r="H13" i="1"/>
  <c r="I13" i="1" s="1"/>
  <c r="H9" i="1"/>
  <c r="I9" i="1" s="1"/>
  <c r="H8" i="1"/>
  <c r="I8" i="1" s="1"/>
  <c r="H7" i="1"/>
  <c r="I7" i="1" s="1"/>
  <c r="H6" i="1"/>
  <c r="I6" i="1" s="1"/>
  <c r="I138" i="1" l="1"/>
  <c r="I11" i="1"/>
  <c r="C7" i="6" s="1"/>
  <c r="I5" i="1"/>
  <c r="C6" i="6" s="1"/>
  <c r="I142" i="3"/>
  <c r="J142" i="3"/>
  <c r="G166" i="1" s="1"/>
  <c r="H166" i="1" s="1"/>
  <c r="I166" i="1" s="1"/>
  <c r="I137" i="3"/>
  <c r="J137" i="3"/>
  <c r="G165" i="1" s="1"/>
  <c r="H165" i="1" s="1"/>
  <c r="I165" i="1" s="1"/>
  <c r="I132" i="3"/>
  <c r="J132" i="3"/>
  <c r="G164" i="1" s="1"/>
  <c r="H164" i="1" s="1"/>
  <c r="I164" i="1" s="1"/>
  <c r="I127" i="3"/>
  <c r="I116" i="3"/>
  <c r="J127" i="3"/>
  <c r="G163" i="1" s="1"/>
  <c r="H163" i="1" s="1"/>
  <c r="I163" i="1" s="1"/>
  <c r="I160" i="1" s="1"/>
  <c r="C19" i="6" s="1"/>
  <c r="J116" i="3"/>
  <c r="G86" i="1" s="1"/>
  <c r="H86" i="1" s="1"/>
  <c r="I86" i="1" s="1"/>
  <c r="I122" i="3"/>
  <c r="J122" i="3"/>
  <c r="G156" i="1" s="1"/>
  <c r="H156" i="1" s="1"/>
  <c r="I156" i="1" s="1"/>
  <c r="I147" i="1" s="1"/>
  <c r="C18" i="6" s="1"/>
  <c r="I105" i="3"/>
  <c r="J105" i="3"/>
  <c r="G85" i="1" s="1"/>
  <c r="H85" i="1" s="1"/>
  <c r="I85" i="1" s="1"/>
  <c r="I94" i="3"/>
  <c r="J94" i="3"/>
  <c r="G79" i="1" s="1"/>
  <c r="H79" i="1" s="1"/>
  <c r="I79" i="1" s="1"/>
  <c r="I78" i="1" s="1"/>
  <c r="C12" i="6" s="1"/>
  <c r="I77" i="3"/>
  <c r="J77" i="3"/>
  <c r="G77" i="1" s="1"/>
  <c r="H77" i="1" s="1"/>
  <c r="I77" i="1" s="1"/>
  <c r="I75" i="1" s="1"/>
  <c r="C11" i="6" s="1"/>
  <c r="I68" i="3"/>
  <c r="J68" i="3"/>
  <c r="G70" i="1" s="1"/>
  <c r="H70" i="1" s="1"/>
  <c r="I70" i="1" s="1"/>
  <c r="I68" i="1" s="1"/>
  <c r="I58" i="3"/>
  <c r="J58" i="3"/>
  <c r="G66" i="1" s="1"/>
  <c r="H66" i="1" s="1"/>
  <c r="I66" i="1" s="1"/>
  <c r="I63" i="1" s="1"/>
  <c r="I51" i="3"/>
  <c r="J51" i="3"/>
  <c r="G59" i="1" s="1"/>
  <c r="H59" i="1" s="1"/>
  <c r="I59" i="1" s="1"/>
  <c r="I27" i="3"/>
  <c r="I35" i="3"/>
  <c r="I43" i="3"/>
  <c r="J35" i="3"/>
  <c r="J43" i="3"/>
  <c r="G58" i="1" s="1"/>
  <c r="H58" i="1" s="1"/>
  <c r="I58" i="1" s="1"/>
  <c r="J27" i="3"/>
  <c r="G56" i="1" s="1"/>
  <c r="H56" i="1" s="1"/>
  <c r="I56" i="1" s="1"/>
  <c r="I21" i="3"/>
  <c r="J21" i="3"/>
  <c r="G55" i="1" s="1"/>
  <c r="H55" i="1" s="1"/>
  <c r="I55" i="1" s="1"/>
  <c r="J15" i="3"/>
  <c r="G54" i="1" s="1"/>
  <c r="H54" i="1" s="1"/>
  <c r="I54" i="1" s="1"/>
  <c r="I15" i="3"/>
  <c r="J9" i="3"/>
  <c r="G47" i="1" s="1"/>
  <c r="H47" i="1" s="1"/>
  <c r="I47" i="1" s="1"/>
  <c r="I46" i="1" s="1"/>
  <c r="I9" i="3"/>
  <c r="I135" i="1"/>
  <c r="C15" i="6" s="1"/>
  <c r="C16" i="6"/>
  <c r="I49" i="1"/>
  <c r="I168" i="1"/>
  <c r="I40" i="1"/>
  <c r="I34" i="1"/>
  <c r="I21" i="1"/>
  <c r="C20" i="6" l="1"/>
  <c r="G57" i="1"/>
  <c r="H57" i="1" s="1"/>
  <c r="I57" i="1" s="1"/>
  <c r="I53" i="1" s="1"/>
  <c r="G175" i="1"/>
  <c r="H175" i="1" s="1"/>
  <c r="I175" i="1" s="1"/>
  <c r="I172" i="1" s="1"/>
  <c r="C21" i="6" s="1"/>
  <c r="I82" i="1"/>
  <c r="C14" i="6" s="1"/>
  <c r="I20" i="1"/>
  <c r="I48" i="1" l="1"/>
  <c r="C8" i="6"/>
  <c r="C9" i="6" l="1"/>
  <c r="C22" i="6" s="1"/>
  <c r="H180" i="1"/>
  <c r="H178" i="1" s="1"/>
  <c r="H179" i="1" s="1"/>
  <c r="D21" i="6" l="1"/>
  <c r="D10" i="6"/>
  <c r="D20" i="6"/>
  <c r="D9" i="6"/>
  <c r="D11" i="6"/>
  <c r="D8" i="6"/>
  <c r="D15" i="6"/>
  <c r="D14" i="6"/>
  <c r="D17" i="6"/>
  <c r="D13" i="6"/>
  <c r="D12" i="6"/>
  <c r="D16" i="6"/>
  <c r="D7" i="6"/>
  <c r="D19" i="6"/>
  <c r="D6" i="6"/>
  <c r="D18" i="6"/>
  <c r="D22" i="6" l="1"/>
</calcChain>
</file>

<file path=xl/sharedStrings.xml><?xml version="1.0" encoding="utf-8"?>
<sst xmlns="http://schemas.openxmlformats.org/spreadsheetml/2006/main" count="1603" uniqueCount="660">
  <si>
    <t>Obra</t>
  </si>
  <si>
    <t>Bancos</t>
  </si>
  <si>
    <t>B.D.I.</t>
  </si>
  <si>
    <t>Encargos Sociais</t>
  </si>
  <si>
    <t xml:space="preserve">SINAPI - 07/2021 - Mato Grosso
</t>
  </si>
  <si>
    <t>Desonerado: embutido nos preços unitário dos insumos de mão de obra, de acordo com as bases.</t>
  </si>
  <si>
    <t>Orçamento Sintética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</si>
  <si>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</si>
  <si>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</si>
  <si>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</si>
  <si>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</si>
  <si>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</si>
  <si>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</si>
  <si>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</si>
  <si>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</si>
  <si>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</si>
  <si>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</si>
  <si>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ADMINISTRAÇÃO DE OBRA</t>
  </si>
  <si>
    <t>SINAPI</t>
  </si>
  <si>
    <t>MES</t>
  </si>
  <si>
    <t xml:space="preserve"> 94295 </t>
  </si>
  <si>
    <t>MESTRE DE OBRAS COM ENCARGOS COMPLEMENTARES</t>
  </si>
  <si>
    <t xml:space="preserve"> 74209/001 </t>
  </si>
  <si>
    <t>PLACA DE OBRA EM CHAPA DE ACO GALVANIZADO</t>
  </si>
  <si>
    <t>m²</t>
  </si>
  <si>
    <t xml:space="preserve"> 00010775 </t>
  </si>
  <si>
    <t>LOCACAO DE CONTAINER 2,30  X  6,00 M, ALT. 2,50 M, COM 1 SANITARIO, PARA ESCRITORIO, COMPLETO, SEM DIVISORIAS INTERNAS</t>
  </si>
  <si>
    <t>Próprio</t>
  </si>
  <si>
    <t xml:space="preserve"> 2 </t>
  </si>
  <si>
    <t>DEMOLIÇÃO</t>
  </si>
  <si>
    <t xml:space="preserve"> 97625 </t>
  </si>
  <si>
    <t>DEMOLIÇÃO DE ALVENARIA PARA QUALQUER TIPO DE BLOCO, DE FORMA MECANIZADA, SEM REAPROVEITAMENTO. AF_12/2017</t>
  </si>
  <si>
    <t>m³</t>
  </si>
  <si>
    <t xml:space="preserve"> 97641 </t>
  </si>
  <si>
    <t>REMOÇÃO DE FORRO DE GESSO, DE FORMA MANUAL, SEM REAPROVEITAMENTO. AF_12/2017</t>
  </si>
  <si>
    <t xml:space="preserve"> 97633 </t>
  </si>
  <si>
    <t>DEMOLIÇÃO DE REVESTIMENTO CERÂMICO, DE FORMA MANUAL, SEM REAPROVEITAMENTO. AF_12/2017</t>
  </si>
  <si>
    <t xml:space="preserve"> 97632 </t>
  </si>
  <si>
    <t>DEMOLIÇÃO DE RODAPÉ CERÂMICO, DE FORMA MANUAL, SEM REAPROVEITAMENTO. AF_12/2017</t>
  </si>
  <si>
    <t>M</t>
  </si>
  <si>
    <t xml:space="preserve"> 97627 </t>
  </si>
  <si>
    <t>DEMOLIÇÃO DE PILARES E VIGAS EM CONCRETO ARMADO, DE FORMA MECANIZADA COM MARTELETE, SEM REAPROVEITAMENTO. AF_12/2017</t>
  </si>
  <si>
    <t xml:space="preserve"> 00000001 </t>
  </si>
  <si>
    <t>TRANSPORTE HORIZONTAL DE ENTULHOS</t>
  </si>
  <si>
    <t>H</t>
  </si>
  <si>
    <t>CAÇAMBA DE ENTULHO DE OBRA</t>
  </si>
  <si>
    <t>MÊS</t>
  </si>
  <si>
    <t xml:space="preserve"> 3 </t>
  </si>
  <si>
    <t>PATOLOGIAS</t>
  </si>
  <si>
    <t xml:space="preserve"> 3.1 </t>
  </si>
  <si>
    <t>MURO DE ARRIMO - JARDIM</t>
  </si>
  <si>
    <t xml:space="preserve"> 100434 </t>
  </si>
  <si>
    <t>CALHA DE BEIRAL, SEMICIRCULAR DE PVC, DIAMETRO 125 MM, INCLUINDO CABECEIRAS, EMENDAS, BOCAIS, SUPORTES E VEDAÇÕES, EXCLUINDO CONDUTORES, INCLUSO TRANSPORTE VERTICAL. AF_07/2019</t>
  </si>
  <si>
    <t xml:space="preserve"> 102706 </t>
  </si>
  <si>
    <t>TUBO DE PVC CORRUGADO FLEXÍVEL PERFURADO, DN 100 MM, PARA DRENO - FORNECIMENTO E ASSENTAMENTO. AF_07/2021</t>
  </si>
  <si>
    <t xml:space="preserve"> 102712 </t>
  </si>
  <si>
    <t>GEOTÊXTIL NÃO TECIDO 100% POLIÉSTER, RESISTÊNCIA A TRAÇÃO DE 9 KN/M (RT - 9), INSTALADO EM DRENO - FORNECIMENTO E INSTALAÇÃO. AF_07/2021</t>
  </si>
  <si>
    <t xml:space="preserve"> 00004718 </t>
  </si>
  <si>
    <t>PEDRA BRITADA N. 2 (19 A 38 MM) POSTO PEDREIRA/FORNECEDOR, SEM FRETE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</si>
  <si>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</si>
  <si>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</si>
  <si>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 xml:space="preserve"> 91815 </t>
  </si>
  <si>
    <t>(COMPOSIÇÃO REPRESENTATIVA) DE ALVENARIA DE BLOCOS DE CONCRETO ESTRUTURAL 14X19X39 CM, (ESPESSURA 14 CM), FBK = 4,5 MPA, UTILIZANDO PALHETA, PARA EDIFICAÇÃO HABITACIONAL. AF_10/2015</t>
  </si>
  <si>
    <t xml:space="preserve"> 87794 </t>
  </si>
  <si>
    <t>EMBOÇO OU MASSA ÚNICA EM ARGAMASSA TRAÇO 1:2:8, PREPARO MANUAL, APLICADA MANUALMENTE EM PANOS CEGOS DE FACHADA (SEM PRESENÇA DE VÃOS), ESPESSURA DE 25 MM. AF_06/2014</t>
  </si>
  <si>
    <t xml:space="preserve"> 88316 </t>
  </si>
  <si>
    <t>SERVENTE COM ENCARGOS COMPLEMENTARES</t>
  </si>
  <si>
    <t xml:space="preserve"> 88309 </t>
  </si>
  <si>
    <t>PEDREIRO COM ENCARGOS COMPLEMENTARES</t>
  </si>
  <si>
    <t xml:space="preserve"> 3.2 </t>
  </si>
  <si>
    <t xml:space="preserve"> 3.2.1 </t>
  </si>
  <si>
    <t xml:space="preserve"> 91790 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</si>
  <si>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</si>
  <si>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 xml:space="preserve"> 3.2.2 </t>
  </si>
  <si>
    <t xml:space="preserve"> 89529 </t>
  </si>
  <si>
    <t>JOELHO 90 GRAUS, PVC, SERIE R, ÁGUA PLUVIAL, DN 100 MM, JUNTA ELÁSTICA, FORNECIDO E INSTALADO EM RAMAL DE ENCAMINHAMENTO. AF_12/2014</t>
  </si>
  <si>
    <t>UN</t>
  </si>
  <si>
    <t xml:space="preserve"> 89571 </t>
  </si>
  <si>
    <t>TÊ, PVC, SERIE R, ÁGUA PLUVIAL, DN 100 X 100 MM, JUNTA ELÁSTICA, FORNECIDO E INSTALADO EM RAMAL DE ENCAMINHAMENTO. AF_12/2014</t>
  </si>
  <si>
    <t xml:space="preserve"> 89671 </t>
  </si>
  <si>
    <t>LUVA DE CORRER, PVC, SERIE R, ÁGUA PLUVIAL, DN 100 MM, JUNTA ELÁSTICA, FORNECIDO E INSTALADO EM CONDUTORES VERTICAIS DE ÁGUAS PLUVIAIS. AF_12/2014</t>
  </si>
  <si>
    <t xml:space="preserve"> 3.3 </t>
  </si>
  <si>
    <t>COBERTA</t>
  </si>
  <si>
    <t xml:space="preserve"> 3.3.1 </t>
  </si>
  <si>
    <t xml:space="preserve"> 97647 </t>
  </si>
  <si>
    <t>REMOÇÃO DE TELHAS, DE FIBROCIMENTO, METÁLICA E CERÂMICA, DE FORMA MANUAL, SEM REAPROVEITAMENTO. AF_12/2017</t>
  </si>
  <si>
    <t xml:space="preserve"> 3.3.2 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</si>
  <si>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</si>
  <si>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</si>
  <si>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3.3.3 </t>
  </si>
  <si>
    <t xml:space="preserve"> 97650 </t>
  </si>
  <si>
    <t>REMOÇÃO DE TRAMA DE MADEIRA PARA COBERTURA, DE FORMA MANUAL, SEM REAPROVEITAMENTO. AF_12/2017</t>
  </si>
  <si>
    <t xml:space="preserve"> 3.4 </t>
  </si>
  <si>
    <t>VEDAÇÃO DA CLIMATIZAÇÃO</t>
  </si>
  <si>
    <t xml:space="preserve"> 3.4.1 </t>
  </si>
  <si>
    <t xml:space="preserve"> 4 </t>
  </si>
  <si>
    <t>REVESTIMENTOS</t>
  </si>
  <si>
    <t xml:space="preserve"> 4.1 </t>
  </si>
  <si>
    <t>REVESTIMENTOS COM ARGAMASSA</t>
  </si>
  <si>
    <t xml:space="preserve"> 4.1.2 </t>
  </si>
  <si>
    <t xml:space="preserve"> 87878 </t>
  </si>
  <si>
    <t>CHAPISCO APLICADO EM ALVENARIAS E ESTRUTURAS DE CONCRETO INTERNAS, COM COLHER DE PEDREIRO.  ARGAMASSA TRAÇO 1:3 COM PREPARO MANUAL. AF_06/2014</t>
  </si>
  <si>
    <t xml:space="preserve"> 4.1.3 </t>
  </si>
  <si>
    <t xml:space="preserve"> 87365 </t>
  </si>
  <si>
    <t>ARGAMASSA TRAÇO 1:7 (EM VOLUME DE CIMENTO E AREIA MÉDIA ÚMIDA) COM ADIÇÃO DE PLASTIFICANTE PARA EMBOÇO/MASSA ÚNICA/ASSENTAMENTO DE ALVENARIA DE VEDAÇÃO, PREPARO MANUAL. AF_08/2019</t>
  </si>
  <si>
    <t xml:space="preserve"> 4.1.4 </t>
  </si>
  <si>
    <t xml:space="preserve"> 87543 </t>
  </si>
  <si>
    <t>MASSA ÚNICA, PARA RECEBIMENTO DE PINTURA OU CERÂMICA, ARGAMASSA INDUSTRIALIZADA, PREPARO MECÂNICO, APLICADO COM EQUIPAMENTO DE MISTURA E PROJEÇÃO DE 1,5 M3/H EM FACES INTERNAS DE PAREDES, ESPESSURA DE 5MM, SEM EXECUÇÃO DE TALISCAS. AF_06/2014</t>
  </si>
  <si>
    <t xml:space="preserve"> 4.2 </t>
  </si>
  <si>
    <t>REVESTIMENTOS INTERNO</t>
  </si>
  <si>
    <t>PINTURA INTERNA - COR BRANCO NEVE</t>
  </si>
  <si>
    <t>PINTURA INTERNA -  EFEITO CIMENTO QUEIMADO</t>
  </si>
  <si>
    <t>PINTURA INTERNA -  COR CINZA URBAN0</t>
  </si>
  <si>
    <t xml:space="preserve"> 88477 </t>
  </si>
  <si>
    <t>CONTRAPISO COM ARGAMASSA AUTONIVELANTE, APLICADO SOBRE LAJE, ADERIDO, ESPESSURA 3CM. AF_07/2021</t>
  </si>
  <si>
    <t xml:space="preserve"> 98689 </t>
  </si>
  <si>
    <t>SOLEIRA EM GRANITO, LARGURA 15 CM, ESPESSURA 2,0 CM. AF_09/2020</t>
  </si>
  <si>
    <t xml:space="preserve"> 4.3 </t>
  </si>
  <si>
    <t>REVESTIMENTO EXTERNO</t>
  </si>
  <si>
    <t xml:space="preserve"> 4.3.1 </t>
  </si>
  <si>
    <t xml:space="preserve"> 88423 </t>
  </si>
  <si>
    <t>APLICAÇÃO MANUAL DE PINTURA COM TINTA TEXTURIZADA ACRÍLICA EM PAREDES EXTERNAS DE CASAS, UMA COR. AF_06/2014</t>
  </si>
  <si>
    <t xml:space="preserve"> 4.3.2 </t>
  </si>
  <si>
    <t xml:space="preserve"> 88416 </t>
  </si>
  <si>
    <t>APLICAÇÃO MANUAL DE PINTURA COM TINTA TEXTURIZADA ACRÍLICA EM PANOS COM PRESENÇA DE VÃOS DE EDIFÍCIOS DE MÚLTIPLOS PAVIMENTOS, UMA COR. AF_06/2014</t>
  </si>
  <si>
    <t>PISO - PEDRA MIRACEMA</t>
  </si>
  <si>
    <t xml:space="preserve"> 98679 </t>
  </si>
  <si>
    <t>PISO CIMENTADO, TRAÇO 1:3 (CIMENTO E AREIA), ACABAMENTO LISO, ESPESSURA 2,0 CM, PREPARO MECÂNICO DA ARGAMASSA. AF_09/2020</t>
  </si>
  <si>
    <t xml:space="preserve"> 4.4 </t>
  </si>
  <si>
    <t>REVESTIMENTO EM MURETA</t>
  </si>
  <si>
    <t xml:space="preserve"> 4.4.1 </t>
  </si>
  <si>
    <t xml:space="preserve"> 86889 </t>
  </si>
  <si>
    <t>BANCADA DE GRANITO CINZA POLIDO, DE 1,50 X 0,60 M, PARA PIA DE COZINHA - FORNECIMENTO E INSTALAÇÃO. AF_01/2020</t>
  </si>
  <si>
    <t xml:space="preserve"> 4.4.2 </t>
  </si>
  <si>
    <t>BANCADA DE MÁRMORE BEGE - COM TEXTEIRA</t>
  </si>
  <si>
    <t>UNID</t>
  </si>
  <si>
    <t xml:space="preserve"> 5 </t>
  </si>
  <si>
    <t>ALVENARIA</t>
  </si>
  <si>
    <t xml:space="preserve"> 5.1 </t>
  </si>
  <si>
    <t xml:space="preserve"> 87522 </t>
  </si>
  <si>
    <t>ALVENARIA DE VEDAÇÃO DE BLOCOS CERÂMICOS FURADOS NA HORIZONTAL DE 11,5X19X19CM (ESPESSURA 11,5CM) DE PAREDES COM ÁREA LÍQUIDA MAIOR OU IGUAL A 6M² COM VÃOS E ARGAMASSA DE ASSENTAMENTO COM PREPARO MANUAL. AF_06/2014</t>
  </si>
  <si>
    <t xml:space="preserve"> 6 </t>
  </si>
  <si>
    <t>ESCADA</t>
  </si>
  <si>
    <t xml:space="preserve"> 6.1 </t>
  </si>
  <si>
    <t xml:space="preserve"> 95969 </t>
  </si>
  <si>
    <t>(COMPOSIÇÃO REPRESENTATIVA) EXECUÇÃO DE ESCADA EM CONCRETO ARMADO, MOLDADA IN LOCO, FCK = 25 MPA. AF_02/2017</t>
  </si>
  <si>
    <t xml:space="preserve"> 6.2 </t>
  </si>
  <si>
    <t>RAMPA - PIS INCLINADO</t>
  </si>
  <si>
    <t xml:space="preserve"> 7 </t>
  </si>
  <si>
    <t>COBERTURA - BRISES</t>
  </si>
  <si>
    <t xml:space="preserve"> 7.1 </t>
  </si>
  <si>
    <t>PERGOLADO</t>
  </si>
  <si>
    <t xml:space="preserve"> 8 </t>
  </si>
  <si>
    <t>IMPERMEABILIZAÇÃO</t>
  </si>
  <si>
    <t xml:space="preserve"> 8.1 </t>
  </si>
  <si>
    <t xml:space="preserve"> 98560 </t>
  </si>
  <si>
    <t>IMPERMEABILIZAÇÃO DE PISO COM ARGAMASSA DE CIMENTO E AREIA, COM ADITIVO IMPERMEABILIZANTE, E = 2CM. AF_06/2018</t>
  </si>
  <si>
    <t xml:space="preserve"> 9 </t>
  </si>
  <si>
    <t>INSTALAÇÕES HIDROSSANITÁRIAS</t>
  </si>
  <si>
    <t xml:space="preserve"> 9.1 </t>
  </si>
  <si>
    <t xml:space="preserve"> 98110 </t>
  </si>
  <si>
    <t>CAIXA DE GORDURA PEQUENA (CAPACIDADE: 19 L), CIRCULAR, EM PVC, DIÂMETRO INTERNO= 0,3 M. AF_12/2020</t>
  </si>
  <si>
    <t xml:space="preserve"> 9.2 </t>
  </si>
  <si>
    <t xml:space="preserve"> 93353 </t>
  </si>
  <si>
    <t>COLETOR PREDIAL DE ESGOTO, DA CAIXA ATÉ A REDE (DISTÂNCIA = 4 M, LARGURA DA VALA = 0,65 M), INCLUINDO ESCAVAÇÃO MANUAL, PREPARO DE FUNDO DE VALA E REATERRO MANUAL COM COMPACTAÇÃO MECANIZADA, TUBO  PVC P/ REDE COLETORA ESGOTO JEI DN 100 MM E CONEXÕES - FORNECIMENTO E INSTALAÇÃO. AF_03/2016</t>
  </si>
  <si>
    <t xml:space="preserve"> 9.3 </t>
  </si>
  <si>
    <t>CAIXA SIFONADA 100X100X50 - ESGOTO</t>
  </si>
  <si>
    <t xml:space="preserve"> 9.4 </t>
  </si>
  <si>
    <t xml:space="preserve"> 9.5 </t>
  </si>
  <si>
    <t xml:space="preserve"> 86882 </t>
  </si>
  <si>
    <t>SIFÃO DO TIPO GARRAFA/COPO EM PVC 1.1/4  X 1.1/2 - FORNECIMENTO E INSTALAÇÃO. AF_01/2020</t>
  </si>
  <si>
    <t xml:space="preserve"> 9.6 </t>
  </si>
  <si>
    <t xml:space="preserve"> 86881 </t>
  </si>
  <si>
    <t>SIFÃO DO TIPO GARRAFA EM METAL CROMADO 1 X 1.1/2 - FORNECIMENTO E INSTALAÇÃO. AF_01/2020</t>
  </si>
  <si>
    <t xml:space="preserve"> 9.7 </t>
  </si>
  <si>
    <t xml:space="preserve"> 86883 </t>
  </si>
  <si>
    <t>SIFÃO DO TIPO FLEXÍVEL EM PVC 1  X 1.1/2  - FORNECIMENTO E INSTALAÇÃO. AF_01/2020</t>
  </si>
  <si>
    <t xml:space="preserve"> 9.8 </t>
  </si>
  <si>
    <t xml:space="preserve"> 86877 </t>
  </si>
  <si>
    <t>VÁLVULA EM METAL CROMADO 1.1/2 X 1.1/2 PARA TANQUE OU LAVATÓRIO, COM OU SEM LADRÃO - FORNECIMENTO E INSTALAÇÃO. AF_01/2020</t>
  </si>
  <si>
    <t xml:space="preserve"> 9.9 </t>
  </si>
  <si>
    <t xml:space="preserve"> 86878 </t>
  </si>
  <si>
    <t>VÁLVULA EM METAL CROMADO TIPO AMERICANA 3.1/2 X 1.1/2 PARA PIA - FORNECIMENTO E INSTALAÇÃO. AF_01/2020</t>
  </si>
  <si>
    <t xml:space="preserve"> 9.10 </t>
  </si>
  <si>
    <t xml:space="preserve"> 86901 </t>
  </si>
  <si>
    <t>CUBA DE EMBUTIR OVAL EM LOUÇA BRANCA, 35 X 50CM OU EQUIVALENTE - FORNECIMENTO E INSTALAÇÃO. AF_01/2020</t>
  </si>
  <si>
    <t xml:space="preserve"> 9.11 </t>
  </si>
  <si>
    <t xml:space="preserve"> 86900 </t>
  </si>
  <si>
    <t>CUBA DE EMBUTIR RETANGULAR DE AÇO INOXIDÁVEL, 46 X 30 X 12 CM - FORNECIMENTO E INSTALAÇÃO. AF_01/2020</t>
  </si>
  <si>
    <t xml:space="preserve"> 9.12 </t>
  </si>
  <si>
    <t xml:space="preserve"> 89789 </t>
  </si>
  <si>
    <t>JOELHO 45 GRAUS, CPVC, SOLDÁVEL, DN 54MM, INSTALADO EM PRUMADA DE ÁGUA  FORNECIMENTO E INSTALAÇÃO. AF_12/2014</t>
  </si>
  <si>
    <t xml:space="preserve"> 9.13 </t>
  </si>
  <si>
    <t xml:space="preserve"> 89850 </t>
  </si>
  <si>
    <t>JOELHO 90 GRAUS, PVC, SERIE NORMAL, ESGOTO PREDIAL, DN 100 MM, JUNTA ELÁSTICA, FORNECIDO E INSTALADO EM SUBCOLETOR AÉREO DE ESGOTO SANITÁRIO. AF_12/2014</t>
  </si>
  <si>
    <t xml:space="preserve"> 9.14 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</si>
  <si>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</si>
  <si>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</si>
  <si>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9.15 </t>
  </si>
  <si>
    <t xml:space="preserve"> 89801 </t>
  </si>
  <si>
    <t>JOELHO 90 GRAUS, PVC, SERIE NORMAL, ESGOTO PREDIAL, DN 50 MM, JUNTA ELÁSTICA, FORNECIDO E INSTALADO EM PRUMADA DE ESGOTO SANITÁRIO OU VENTILAÇÃO. AF_12/2014</t>
  </si>
  <si>
    <t xml:space="preserve"> 9.16 </t>
  </si>
  <si>
    <t xml:space="preserve"> 9.17 </t>
  </si>
  <si>
    <t xml:space="preserve"> 89861 </t>
  </si>
  <si>
    <t>JUNÇÃO SIMPLES, PVC, SERIE NORMAL, ESGOTO PREDIAL, DN 100 X 100 MM, JUNTA ELÁSTICA, FORNECIDO E INSTALADO EM SUBCOLETOR AÉREO DE ESGOTO SANITÁRIO. AF_12/2014</t>
  </si>
  <si>
    <t xml:space="preserve"> 9.18 </t>
  </si>
  <si>
    <t xml:space="preserve"> 89783 </t>
  </si>
  <si>
    <t>JUNÇÃO SIMPLES, PVC, SERIE NORMAL, ESGOTO PREDIAL, DN 40 MM, JUNTA SOLDÁVEL, FORNECIDO E INSTALADO EM RAMAL DE DESCARGA OU RAMAL DE ESGOTO SANITÁRIO. AF_12/2014</t>
  </si>
  <si>
    <t xml:space="preserve"> 9.19 </t>
  </si>
  <si>
    <t xml:space="preserve"> 89827 </t>
  </si>
  <si>
    <t>JUNÇÃO SIMPLES, PVC, SERIE NORMAL, ESGOTO PREDIAL, DN 50 X 50 MM, JUNTA ELÁSTICA, FORNECIDO E INSTALADO EM PRUMADA DE ESGOTO SANITÁRIO OU VENTILAÇÃO. AF_12/2014</t>
  </si>
  <si>
    <t xml:space="preserve"> 9.20 </t>
  </si>
  <si>
    <t xml:space="preserve"> 102264 </t>
  </si>
  <si>
    <t>TUBO DE PVC BRANCO PARA REDE COLETORA DE ESGOTO CONDOMINIAL DE PAREDE MACIÇA, DN 100 MM, JUNTA ELÁSTICA - FORNECIMENTO E ASSENTAMENTO. AF_01/2021</t>
  </si>
  <si>
    <t xml:space="preserve"> 9.21 </t>
  </si>
  <si>
    <t xml:space="preserve"> 89711 </t>
  </si>
  <si>
    <t>TUBO PVC, SERIE NORMAL, ESGOTO PREDIAL, DN 40 MM, FORNECIDO E INSTALADO EM RAMAL DE DESCARGA OU RAMAL DE ESGOTO SANITÁRIO. AF_12/2014</t>
  </si>
  <si>
    <t xml:space="preserve"> 9.22 </t>
  </si>
  <si>
    <t xml:space="preserve"> 89798 </t>
  </si>
  <si>
    <t>TUBO PVC, SERIE NORMAL, ESGOTO PREDIAL, DN 50 MM, FORNECIDO E INSTALADO EM PRUMADA DE ESGOTO SANITÁRIO OU VENTILAÇÃO. AF_12/2014</t>
  </si>
  <si>
    <t xml:space="preserve"> 9.23 </t>
  </si>
  <si>
    <t xml:space="preserve"> 89833 </t>
  </si>
  <si>
    <t>TE, PVC, SERIE NORMAL, ESGOTO PREDIAL, DN 100 X 100 MM, JUNTA ELÁSTICA, FORNECIDO E INSTALADO EM PRUMADA DE ESGOTO SANITÁRIO OU VENTILAÇÃO. AF_12/2014</t>
  </si>
  <si>
    <t xml:space="preserve"> 89802 </t>
  </si>
  <si>
    <t>JOELHO 45 GRAUS, PVC, SERIE NORMAL, ESGOTO PREDIAL, DN 50 MM, JUNTA ELÁSTICA, FORNECIDO E INSTALADO EM PRUMADA DE ESGOTO SANITÁRIO OU VENTILAÇÃO. AF_12/2014</t>
  </si>
  <si>
    <t xml:space="preserve"> 9.24 </t>
  </si>
  <si>
    <t xml:space="preserve"> 89825 </t>
  </si>
  <si>
    <t>TE, PVC, SERIE NORMAL, ESGOTO PREDIAL, DN 50 X 50 MM, JUNTA ELÁSTICA, FORNECIDO E INSTALADO EM PRUMADA DE ESGOTO SANITÁRIO OU VENTILAÇÃO. AF_12/2014</t>
  </si>
  <si>
    <t xml:space="preserve"> 95463 </t>
  </si>
  <si>
    <t>FOSSA SÉPTICA EM ALVENARIA DE TIJOLO CERÂMICO MACIÇO, DIMENSÕES EXTERNAS DE 1,90X1,10X1,40 M, VOLUME DE 1.500 LITROS, REVESTIDO INTERNAMENTE COM MASSA ÚNICA E IMPERMEABILIZANTE E COM TAMPA DE CONCRETO ARMADO COM ESPESSURA DE 8 CM</t>
  </si>
  <si>
    <t xml:space="preserve"> 89813 </t>
  </si>
  <si>
    <t>LUVA SIMPLES, PVC, SERIE NORMAL, ESGOTO PREDIAL, DN 50 MM, JUNTA ELÁSTICA, FORNECIDO E INSTALADO EM PRUMADA DE ESGOTO SANITÁRIO OU VENTILAÇÃO. AF_12/2014</t>
  </si>
  <si>
    <t xml:space="preserve"> 9.25 </t>
  </si>
  <si>
    <t xml:space="preserve"> 86915 </t>
  </si>
  <si>
    <t>TORNEIRA CROMADA DE MESA, 1/2 OU 3/4, PARA LAVATÓRIO, PADRÃO MÉDIO - FORNECIMENTO E INSTALAÇÃO. AF_01/2020</t>
  </si>
  <si>
    <t xml:space="preserve"> 9.26 </t>
  </si>
  <si>
    <t xml:space="preserve"> 86910 </t>
  </si>
  <si>
    <t>TORNEIRA CROMADA TUBO MÓVEL, DE PAREDE, 1/2 OU 3/4, PARA PIA DE COZINHA, PADRÃO MÉDIO - FORNECIMENTO E INSTALAÇÃO. AF_01/2020</t>
  </si>
  <si>
    <t xml:space="preserve"> 9.27 </t>
  </si>
  <si>
    <t xml:space="preserve"> 100860 </t>
  </si>
  <si>
    <t>CHUVEIRO ELÉTRICO COMUM CORPO PLÁSTICO, TIPO DUCHA  FORNECIMENTO E INSTALAÇÃO. AF_01/2020</t>
  </si>
  <si>
    <t xml:space="preserve"> 86914 </t>
  </si>
  <si>
    <t>TORNEIRA CROMADA 1/2 OU 3/4 PARA TANQUE, PADRÃO MÉDIO - FORNECIMENTO E INSTALAÇÃO. AF_01/2020</t>
  </si>
  <si>
    <t xml:space="preserve"> 9.28 </t>
  </si>
  <si>
    <t xml:space="preserve"> 86888 </t>
  </si>
  <si>
    <t>VASO SANITÁRIO SIFONADO COM CAIXA ACOPLADA LOUÇA BRANCA - FORNECIMENTO E INSTALAÇÃO. AF_01/2020</t>
  </si>
  <si>
    <t xml:space="preserve"> 9.29 </t>
  </si>
  <si>
    <t xml:space="preserve"> 89986 </t>
  </si>
  <si>
    <t>REGISTRO DE GAVETA BRUTO, LATÃO, ROSCÁVEL, 1/2", COM ACABAMENTO E CANOPLA CROMADOS. FORNECIDO E INSTALADO EM RAMAL DE ÁGUA. AF_12/2014</t>
  </si>
  <si>
    <t xml:space="preserve"> 9.30 </t>
  </si>
  <si>
    <t xml:space="preserve"> 94794 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</si>
  <si>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</si>
  <si>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 xml:space="preserve"> 9.31 </t>
  </si>
  <si>
    <t xml:space="preserve"> 89984 </t>
  </si>
  <si>
    <t>REGISTRO DE PRESSÃO BRUTO, LATÃO, ROSCÁVEL, 1/2", COM ACABAMENTO E CANOPLA CROMADOS. FORNECIDO E INSTALADO EM RAMAL DE ÁGUA. AF_12/2014</t>
  </si>
  <si>
    <t xml:space="preserve"> 9.32 </t>
  </si>
  <si>
    <t xml:space="preserve"> 86886 </t>
  </si>
  <si>
    <t>ENGATE FLEXÍVEL EM INOX, 1/2  X 30CM - FORNECIMENTO E INSTALAÇÃO. AF_01/2020</t>
  </si>
  <si>
    <t xml:space="preserve"> 9.33 </t>
  </si>
  <si>
    <t xml:space="preserve"> 86884 </t>
  </si>
  <si>
    <t>ENGATE FLEXÍVEL EM PLÁSTICO BRANCO, 1/2 X 30CM - FORNECIMENTO E INSTALAÇÃO. AF_01/2020</t>
  </si>
  <si>
    <t xml:space="preserve"> 9.34 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</si>
  <si>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</si>
  <si>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</si>
  <si>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9.35 </t>
  </si>
  <si>
    <t xml:space="preserve"> 89980 </t>
  </si>
  <si>
    <t>LUVA COM BUCHA DE LATÃO, PVC, SOLDÁVEL, DN 25MM X 3/4, INSTALADO EM PRUMADA DE ÁGUA - FORNECIMENTO E INSTALAÇÃO. AF_12/2014</t>
  </si>
  <si>
    <t xml:space="preserve"> 9.36 </t>
  </si>
  <si>
    <t xml:space="preserve"> 94783 </t>
  </si>
  <si>
    <t>ADAPTADOR COM FLANGE E ANEL DE VEDAÇÃO, PVC, SOLDÁVEL, DN  20 MM X 1/2 , INSTALADO EM RESERVAÇÃO DE ÁGUA DE EDIFICAÇÃO QUE POSSUA RESERVATÓRIO DE FIBRA/FIBROCIMENTO   FORNECIMENTO E INSTALAÇÃO. AF_06/2016</t>
  </si>
  <si>
    <t xml:space="preserve"> 9.37 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</si>
  <si>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</si>
  <si>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</si>
  <si>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9.38 </t>
  </si>
  <si>
    <t xml:space="preserve"> 89426 </t>
  </si>
  <si>
    <t>LUVA DE REDUÇÃO, PVC, SOLDÁVEL, DN 32MM X 25MM, INSTALADO EM RAMAL DE DISTRIBUIÇÃO DE ÁGUA - FORNECIMENTO E INSTALAÇÃO. AF_12/2014</t>
  </si>
  <si>
    <t xml:space="preserve"> 9.39 </t>
  </si>
  <si>
    <t xml:space="preserve"> 94675 </t>
  </si>
  <si>
    <t>CURVA 90 GRAUS, PVC, SOLDÁVEL, DN 32 MM, INSTALADO EM RESERVAÇÃO DE ÁGUA DE EDIFICAÇÃO QUE POSSUA RESERVATÓRIO DE FIBRA/FIBROCIMENTO   FORNECIMENTO E INSTALAÇÃO. AF_06/2016</t>
  </si>
  <si>
    <t xml:space="preserve"> 9.40 </t>
  </si>
  <si>
    <t xml:space="preserve"> 94674 </t>
  </si>
  <si>
    <t>JOELHO 90 GRAUS, PVC, SOLDÁVEL, DN 32 MM INSTALADO EM RESERVAÇÃO DE ÁGUA DE EDIFICAÇÃO QUE POSSUA RESERVATÓRIO DE FIBRA/FIBROCIMENTO   FORNECIMENTO E INSTALAÇÃO. AF_06/2016</t>
  </si>
  <si>
    <t xml:space="preserve"> 9.41 </t>
  </si>
  <si>
    <t xml:space="preserve"> 89413 </t>
  </si>
  <si>
    <t>JOELHO 90 GRAUS, PVC, SOLDÁVEL, DN 32MM, INSTALADO EM RAMAL DE DISTRIBUIÇÃO DE ÁGUA - FORNECIMENTO E INSTALAÇÃO. AF_12/2014</t>
  </si>
  <si>
    <t xml:space="preserve"> 9.42 </t>
  </si>
  <si>
    <t xml:space="preserve"> 89432 </t>
  </si>
  <si>
    <t>LUVA DE CORRER, PVC, SOLDÁVEL, DN 32MM, INSTALADO EM RAMAL DE DISTRIBUIÇÃO DE ÁGUA   FORNECIMENTO E INSTALAÇÃO. AF_12/2014</t>
  </si>
  <si>
    <t xml:space="preserve"> 9.43 </t>
  </si>
  <si>
    <t xml:space="preserve"> 94648 </t>
  </si>
  <si>
    <t>TUBO, PVC, SOLDÁVEL, DN  25 MM, INSTALADO EM RESERVAÇÃO DE ÁGUA DE EDIFICAÇÃO QUE POSSUA RESERVATÓRIO DE FIBRA/FIBROCIMENTO   FORNECIMENTO E INSTALAÇÃO. AF_06/2016</t>
  </si>
  <si>
    <t xml:space="preserve"> 9.44 </t>
  </si>
  <si>
    <t xml:space="preserve"> 94649 </t>
  </si>
  <si>
    <t>TUBO, PVC, SOLDÁVEL, DN 32 MM, INSTALADO EM RESERVAÇÃO DE ÁGUA DE EDIFICAÇÃO QUE POSSUA RESERVATÓRIO DE FIBRA/FIBROCIMENTO   FORNECIMENTO E INSTALAÇÃO. AF_06/2016</t>
  </si>
  <si>
    <t xml:space="preserve"> 9.45 </t>
  </si>
  <si>
    <t xml:space="preserve"> 89617 </t>
  </si>
  <si>
    <t>TE, PVC, SOLDÁVEL, DN 25MM, INSTALADO EM PRUMADA DE ÁGUA - FORNECIMENTO E INSTALAÇÃO. AF_12/2014</t>
  </si>
  <si>
    <t xml:space="preserve"> 9.46 </t>
  </si>
  <si>
    <t xml:space="preserve"> 89620 </t>
  </si>
  <si>
    <t>TE, PVC, SOLDÁVEL, DN 32MM, INSTALADO EM PRUMADA DE ÁGUA - FORNECIMENTO E INSTALAÇÃO. AF_12/2014</t>
  </si>
  <si>
    <t xml:space="preserve"> 10 </t>
  </si>
  <si>
    <t>VIDROS</t>
  </si>
  <si>
    <t xml:space="preserve"> 10.1 </t>
  </si>
  <si>
    <t xml:space="preserve"> 102180 </t>
  </si>
  <si>
    <t>INSTALAÇÃO DE VIDRO TEMPERADO, E = 8 MM, ENCAIXADO EM PERFIL U. AF_01/2021_P</t>
  </si>
  <si>
    <t xml:space="preserve"> 10.2 </t>
  </si>
  <si>
    <t xml:space="preserve"> 99841 </t>
  </si>
  <si>
    <t>GUARDA-CORPO PANORÂMICO COM PERFIS DE ALUMÍNIO E VIDRO LAMINADO 8 MM, FIXADO COM CHUMBADOR MECÂNICO. AF_04/2019_P</t>
  </si>
  <si>
    <t xml:space="preserve"> 11 </t>
  </si>
  <si>
    <t>ESQUADRIAS</t>
  </si>
  <si>
    <t xml:space="preserve"> 11.1 </t>
  </si>
  <si>
    <t xml:space="preserve"> 91297 </t>
  </si>
  <si>
    <t>PORTA DE MADEIRA FRISADA, SEMI-OCA (LEVE OU MÉDIA), 80X210CM, ESPESSURA DE 3,5CM, INCLUSO DOBRADIÇAS - FORNECIMENTO E INSTALAÇÃO. AF_12/2019</t>
  </si>
  <si>
    <t xml:space="preserve"> 11.2 </t>
  </si>
  <si>
    <t xml:space="preserve"> 90830 </t>
  </si>
  <si>
    <t>FECHADURA DE EMBUTIR COM CILINDRO, EXTERNA, COMPLETA, ACABAMENTO PADRÃO MÉDIO, INCLUSO EXECUÇÃO DE FURO - FORNECIMENTO E INSTALAÇÃO. AF_12/2019</t>
  </si>
  <si>
    <t xml:space="preserve"> 11.3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</si>
  <si>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</si>
  <si>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</si>
  <si>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 xml:space="preserve"> 12 </t>
  </si>
  <si>
    <t>PAISAGISMO</t>
  </si>
  <si>
    <t xml:space="preserve"> 12.1 </t>
  </si>
  <si>
    <t xml:space="preserve"> 85180 </t>
  </si>
  <si>
    <t>PLANTIO DE GRAMA ESMERALDA EM ROLO</t>
  </si>
  <si>
    <t xml:space="preserve"> 13 </t>
  </si>
  <si>
    <t>SISTEMA DE PREVENÇÃO CONTRA DESCARGAS ATMOSFÉRICAS</t>
  </si>
  <si>
    <t xml:space="preserve"> 13.1 </t>
  </si>
  <si>
    <t xml:space="preserve"> 96989 </t>
  </si>
  <si>
    <t>CAPTOR TIPO FRANKLIN PARA SPDA - FORNECIMENTO E INSTALAÇÃO. AF_12/2017</t>
  </si>
  <si>
    <t xml:space="preserve"> 13.2 </t>
  </si>
  <si>
    <t xml:space="preserve"> 96984 </t>
  </si>
  <si>
    <t>ELETRODUTO PVC 40MM (1 ¼ ) PARA SPDA - FORNECIMENTO E INSTALAÇÃO. AF_12/2017</t>
  </si>
  <si>
    <t xml:space="preserve"> 13.3 </t>
  </si>
  <si>
    <t xml:space="preserve"> 96985 </t>
  </si>
  <si>
    <t>HASTE DE ATERRAMENTO 5/8  PARA SPDA - FORNECIMENTO E INSTALAÇÃO. AF_12/2017</t>
  </si>
  <si>
    <t xml:space="preserve"> 13.4 </t>
  </si>
  <si>
    <t xml:space="preserve"> 98111 </t>
  </si>
  <si>
    <t>CAIXA DE INSPEÇÃO PARA ATERRAMENTO, CIRCULAR, EM POLIETILENO, DIÂMETRO INTERNO = 0,3 M. AF_12/2020</t>
  </si>
  <si>
    <t xml:space="preserve"> 13.6 </t>
  </si>
  <si>
    <t xml:space="preserve"> 96974 </t>
  </si>
  <si>
    <t>CORDOALHA DE COBRE NU 50 MM², NÃO ENTERRADA, COM ISOLADOR - FORNECIMENTO E INSTALAÇÃO. AF_12/2017</t>
  </si>
  <si>
    <t xml:space="preserve"> 13.7 </t>
  </si>
  <si>
    <t xml:space="preserve"> 72263 </t>
  </si>
  <si>
    <t>TERMINAL OU CONECTOR DE PRESSAO - PARA CABO 50MM2 - FORNECIMENTO E INSTALACAO</t>
  </si>
  <si>
    <t>SOLDA EXOTÉRMICA COM MOLDE</t>
  </si>
  <si>
    <t xml:space="preserve"> 93358 </t>
  </si>
  <si>
    <t>ESCAVAÇÃO MANUAL DE VALA COM PROFUNDIDADE MENOR OU IGUAL A 1,30 M. AF_02/2021</t>
  </si>
  <si>
    <t xml:space="preserve"> 96995 </t>
  </si>
  <si>
    <t>REATERRO MANUAL APILOADO COM SOQUETE. AF_10/2017</t>
  </si>
  <si>
    <t xml:space="preserve"> 14 </t>
  </si>
  <si>
    <t>PREVENÇÃO E COMBATE A INCÊNDIO E PÂNICO</t>
  </si>
  <si>
    <t xml:space="preserve"> 14.1 </t>
  </si>
  <si>
    <t xml:space="preserve"> 73775/001 </t>
  </si>
  <si>
    <t>EXTINTOR INCENDIO TP PO QUIMICO 4KG FORNECIMENTO E COLOCACAO</t>
  </si>
  <si>
    <t xml:space="preserve"> 14.2 </t>
  </si>
  <si>
    <t xml:space="preserve"> 73775/002 </t>
  </si>
  <si>
    <t>EXTINTOR INCENDIO AGUA-PRESSURIZADA 10L INCL SUPORTE PAREDE CARGA     COMPLETA FORNECIMENTO E COLOCACAO</t>
  </si>
  <si>
    <t xml:space="preserve"> 14.3 </t>
  </si>
  <si>
    <t>PLACA DE SINALIZAÇÃO DE INCÊNDIO 20X20</t>
  </si>
  <si>
    <t xml:space="preserve"> 14.4 </t>
  </si>
  <si>
    <t>PLACA DE SINALIZAÇÃO DE INCÊNDIO 12X24</t>
  </si>
  <si>
    <t xml:space="preserve"> 14.5 </t>
  </si>
  <si>
    <t>PLACA DE SINALIZAÇÃO DE INCÊNDIO 20X30</t>
  </si>
  <si>
    <t xml:space="preserve"> 14.6 </t>
  </si>
  <si>
    <t>ADESIVO VINÍLICO PARA DEMARCAÇÃO DE EXTINTOR</t>
  </si>
  <si>
    <t xml:space="preserve"> 14.7 </t>
  </si>
  <si>
    <t xml:space="preserve"> 97599 </t>
  </si>
  <si>
    <t>LUMINÁRIA DE EMERGÊNCIA, COM 30 LÂMPADAS LED DE 2 W, SEM REATOR - FORNECIMENTO E INSTALAÇÃO. AF_02/2020</t>
  </si>
  <si>
    <t xml:space="preserve"> 15 </t>
  </si>
  <si>
    <t>SERVIÇOS COMPLEMENTARES</t>
  </si>
  <si>
    <t xml:space="preserve"> 99811 </t>
  </si>
  <si>
    <t>LIMPEZA DE CONTRAPISO COM VASSOURA A SECO. AF_04/2019</t>
  </si>
  <si>
    <t xml:space="preserve"> 99802 </t>
  </si>
  <si>
    <t>LIMPEZA DE PISO CERÂMICO OU PORCELANATO COM VASSOURA A SECO. AF_04/2019</t>
  </si>
  <si>
    <t xml:space="preserve"> 85184 </t>
  </si>
  <si>
    <t>RETIRADA DE GRAMA EM PLACAS</t>
  </si>
  <si>
    <t>Total sem BDI</t>
  </si>
  <si>
    <t>Total do BDI</t>
  </si>
  <si>
    <t>Total Geral</t>
  </si>
  <si>
    <t>ESCAVAÇÃO MANUAL DE VALA PARA VIGA BALDRAME, SEM PREVISÃO DE FÔRMA. AF_06/2017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</si>
  <si>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</si>
  <si>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</si>
  <si>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</si>
  <si>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</si>
  <si>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</si>
  <si>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</si>
  <si>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</si>
  <si>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</si>
  <si>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</si>
  <si>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</si>
  <si>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</si>
  <si>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TRANSPORTE HORIZONTAL COM CARREGADEIRA, DE MASSA/ GRANEL (UNIDADE: M3XKM). AF_07/2019</t>
  </si>
  <si>
    <t>M3XKM</t>
  </si>
  <si>
    <t>3.1.12</t>
  </si>
  <si>
    <t>FIXAÇÃO DE TUBOS HORIZONTAIS DE PVC, CPVC OU COBRE DIÂMETROS MAIORES QUE 75 MM COM ABRAÇADEIRA METÁLICA RÍGIDA TIPO D 3", FIXADA EM PERFILADO EM LAJE. AF_05/2015</t>
  </si>
  <si>
    <t xml:space="preserve"> 3.2.3</t>
  </si>
  <si>
    <t xml:space="preserve"> 3.2.4</t>
  </si>
  <si>
    <t xml:space="preserve"> 3.2.5</t>
  </si>
  <si>
    <t>FACHADA</t>
  </si>
  <si>
    <t>3.3.4</t>
  </si>
  <si>
    <t>TRAMA DE MADEIRA COMPOSTA POR TERÇAS PARA TELHADOS DE ATÉ 2 ÁGUAS PARA TELHA ESTRUTURAL DE FIBROCIMENTO, INCLUSO TRANSPORTE VERTICAL. AF_07/2019</t>
  </si>
  <si>
    <t>3.3.5</t>
  </si>
  <si>
    <t>SUPORTE ISOLADOR PARA CORDOALHA DE COBRE - FORNECIMENTO E INSTALAÇÃO. AF_12/2017</t>
  </si>
  <si>
    <t>ELETRODUTO RÍGIDO ROSCÁVEL, PVC, DN 32 MM (1"), PARA CIRCUITOS TERMINAIS, INSTALADO EM FORRO - FORNECIMENTO E INSTALAÇÃO. AF_12/2015</t>
  </si>
  <si>
    <t xml:space="preserve"> 13.8</t>
  </si>
  <si>
    <t xml:space="preserve"> 13.9</t>
  </si>
  <si>
    <t xml:space="preserve"> 13.10</t>
  </si>
  <si>
    <t xml:space="preserve"> 13.11</t>
  </si>
  <si>
    <t xml:space="preserve"> 13.12</t>
  </si>
  <si>
    <t>TERMINAL AEREO EM ACO GALVANIZADO COM BASE DE FIXACAO H = 30CM</t>
  </si>
  <si>
    <t xml:space="preserve"> 13.13</t>
  </si>
  <si>
    <t>Reforma e adequação da edificação que abrigará a nova sede do Conselho Regional de Serviço Social – CRESS</t>
  </si>
  <si>
    <t>Local:</t>
  </si>
  <si>
    <t>Rua Flamengo, nº 145, Qd. 04, Lt. 11, bairro Jardim Guanabara, em Cuiabá-MT, CEP 78010-675</t>
  </si>
  <si>
    <t>COMPOSIÇÃO DE PREÇOS</t>
  </si>
  <si>
    <t>BANCO</t>
  </si>
  <si>
    <t>CÓDIGO</t>
  </si>
  <si>
    <t>DESCRIÇÃO</t>
  </si>
  <si>
    <t>TIPO</t>
  </si>
  <si>
    <t>UNIDADE</t>
  </si>
  <si>
    <t>VALOR UNITÁRIO NÃO DESONERADO</t>
  </si>
  <si>
    <t>VALOR UNITÁRIO DESONERADO</t>
  </si>
  <si>
    <t>COEFICIENTE</t>
  </si>
  <si>
    <t>VALOR NÃO DESONERADO</t>
  </si>
  <si>
    <t>VALOR DESONERADO</t>
  </si>
  <si>
    <t>SERVENTE DE OBRAS</t>
  </si>
  <si>
    <t>Mão de Obra</t>
  </si>
  <si>
    <t>INSTALAÇÃO DE ESPUMA DE ALTA DENSIDADE PARA AR CONDICIONADO, FORNECIOMENTO E INSTALAÇÃO</t>
  </si>
  <si>
    <t>ELETRICISTA COM ENCARGOS COMPLEMENTARES</t>
  </si>
  <si>
    <t>SEDI - SERVIÇOS DIVERSOS</t>
  </si>
  <si>
    <t>TUBO DE ESPUMA DE POLIETILENO EXPANDIDO FLEXIVEL PARA ISOLAMENTO TERMICO DE TUBULACAO DE AR CONDICIONADO, AGUA QUENTE, DN 1 1/2", E= 10 MM</t>
  </si>
  <si>
    <t>Material</t>
  </si>
  <si>
    <t>INS 01</t>
  </si>
  <si>
    <t>PROJETO DE INSTALAÇÕES ELÉTRICAS / LÓGICA E TELEFONIA</t>
  </si>
  <si>
    <t>EXECUÇÃO DE INSTALAÇÕES ELÉTRICAS / LÓICA E TELEFONIA</t>
  </si>
  <si>
    <t>VERBA</t>
  </si>
  <si>
    <t>INS 02</t>
  </si>
  <si>
    <t>INS 03</t>
  </si>
  <si>
    <t>COM.01</t>
  </si>
  <si>
    <t>COM.02</t>
  </si>
  <si>
    <t>PINTOR COM ENCARGOS COMPLEMENTARES</t>
  </si>
  <si>
    <t>MASSA PARA TEXTURA RUSTICA DE BASE ACRILICA, COR BRANCA, USO INTERNO E EXTERNO</t>
  </si>
  <si>
    <t>KG</t>
  </si>
  <si>
    <t>COM.03</t>
  </si>
  <si>
    <t>PINTURA INTERNA - EFEITO CIMENTO QUEIMADO</t>
  </si>
  <si>
    <t>TINTA ACRILICA PREMIUM, COR BRANCO FOSCO</t>
  </si>
  <si>
    <t>L</t>
  </si>
  <si>
    <t>COM.04</t>
  </si>
  <si>
    <t>PINTURA INTERNA - COR CINZA URBAN0</t>
  </si>
  <si>
    <t>COM.05</t>
  </si>
  <si>
    <t>AZULEJISTA OU LADRILHISTA COM ENCARGOS COMPLEMENTARES</t>
  </si>
  <si>
    <t>REJUNTE CIMENTICIO, QUALQUER COR</t>
  </si>
  <si>
    <t>ARGAMASSA COLANTE TIPO AC III</t>
  </si>
  <si>
    <t>PRÓPRIO</t>
  </si>
  <si>
    <t>COM.06</t>
  </si>
  <si>
    <t>COM.07</t>
  </si>
  <si>
    <t>COM.08</t>
  </si>
  <si>
    <t>ARGAMASSA TRAÇO 1:3 (EM VOLUME DE CIMENTO E AREIA MÉDIA ÚMIDA) PARA CONTRAPISO, PREPARO MECÂNICO COM BETONEIRA 400 L. AF_08/2019</t>
  </si>
  <si>
    <t>PEDRA MIRACEMA</t>
  </si>
  <si>
    <t>COM.09</t>
  </si>
  <si>
    <t>MARMORISTA/GRANITEIRO COM ENCARGOS COMPLEMENTARES</t>
  </si>
  <si>
    <t>BUCHA DE NYLON SEM ABA S10, COM PARAFUSO DE 6,10 X 65 MM EM ACO ZINCADO COM ROSCA SOBERBA, CABECA CHATA E FENDA PHILLIPS</t>
  </si>
  <si>
    <t>MASSA PLASTICA PARA MARMORE/GRANITO</t>
  </si>
  <si>
    <t>REJUNTE EPOXI, QUALQUER COR</t>
  </si>
  <si>
    <t>SUPORTE MAO-FRANCESA EM ACO, ABAS IGUAIS 40 CM, CAPACIDADE MINIMA 70 KG, BRANCO</t>
  </si>
  <si>
    <t>MÁRMORE BEGE BAHIA</t>
  </si>
  <si>
    <t>COM.10</t>
  </si>
  <si>
    <t>MOVT - MOVIMENTO DE TERRA</t>
  </si>
  <si>
    <t>CONTRAPISO EM ARGAMASSA TRAÇO 1:4 (CIMENTO E AREIA), PREPARO MECÂNICO COM BETONEIRA 400 L, APLICADO EM ÁREAS SECAS SOBRE LAJE, ADERIDO, ACABAMENTO NÃO REFORÇADO, ESPESSURA 3CM. AF_07/2021</t>
  </si>
  <si>
    <t>PISO - PISOS</t>
  </si>
  <si>
    <t>CONTRAPISO EM ARGAMASSA TRAÇO 1:4 (CIMENTO E AREIA), PREPARO MECÂNICO COM BETONEIRA 400 L, APLICADO EM ÁREAS MOLHADAS SOBRE LAJE, ADERIDO, ACABAMENTO NÃO REFORÇADO, ESPESSURA 3CM. AF_07/2021</t>
  </si>
  <si>
    <t>CONTRAPISO EM ARGAMASSA TRAÇO 1:4 (CIMENTO E AREIA), PREPARO MECÂNICO COM BETONEIRA 400 L, APLICADO EM ÁREAS MOLHADAS SOBRE IMPERMEABILIZAÇÃO, ACABAMENTO NÃO REFORÇADO, ESPESSURA 3CM. AF_07/2021</t>
  </si>
  <si>
    <t>0.1137</t>
  </si>
  <si>
    <t>CONCRETAGEM DE RADIER, PISO OU LAJE SOBRE SOLO, FCK 30 MPA, PARA ESPESSURA DE 10 CM - LANÇAMENTO, ADENSAMENTO E ACABAMENTO. AF_09/2017</t>
  </si>
  <si>
    <t>FUES - FUNDAÇÕES E ESTRUTURAS</t>
  </si>
  <si>
    <t>CONCRETO USINADO BOMBEAVEL, CLASSE DE RESISTENCIA C25, COM BRITA 0 E 1, SLUMP = 100 +/- 20 MM, INCLUI SERVICO DE BOMBEAMENTO (NBR 8953)</t>
  </si>
  <si>
    <t>COM.11</t>
  </si>
  <si>
    <t>CONCRETO FCK = 20MPA, TRAÇO 1:2,6:2,9 (EM MASSA SECA DE CIMENTO/ AREIA MÉDIA/ SEIXO ROLADO) - PREPARO MECÂNICO COM BETONEIRA 600 L. AF_05/2021</t>
  </si>
  <si>
    <t>LANÇAMENTO COM USO DE BALDES, ADENSAMENTO E ACABAMENTO DE CONCRETO EM ESTRUTURAS. AF_12/2015</t>
  </si>
  <si>
    <t>PEDREIRO</t>
  </si>
  <si>
    <t>CARPINTEIRO AUXILIAR</t>
  </si>
  <si>
    <t>ACO CA-50, 8,0 MM, VERGALHAO</t>
  </si>
  <si>
    <t>PREGO DE ACO POLIDO COM CABECA 22 X 48 (4 1/4 X 5)</t>
  </si>
  <si>
    <t>SOLVENTE DILUENTE A BASE DE AGUARRAS</t>
  </si>
  <si>
    <t>VERNIZ SINTETICO BRILHANTE PARA MADEIRA TIPO COPAL, USO INTERNO</t>
  </si>
  <si>
    <t>VERGALHAO ZINCADO ROSCA TOTAL, 1/4 " (6,3 MM)</t>
  </si>
  <si>
    <t>LIXA EM FOLHA PARA PAREDE OU MADEIRA, NUMERO 120 (COR VERMELHA)</t>
  </si>
  <si>
    <t>MADEIRA SERRADA EM PINUS, MISTA OU EQUIVALENTE DA REGIAO - BRUTA</t>
  </si>
  <si>
    <t>COM.12</t>
  </si>
  <si>
    <t>AUXILIAR DE ENCANADOR OU BOMBEIRO HIDRÁULICO COM ENCARGOS COMPLEMENTARES</t>
  </si>
  <si>
    <t>ENCANADOR OU BOMBEIRO HIDRÁULICO COM ENCARGOS COMPLEMENTARES</t>
  </si>
  <si>
    <t>ADESIVO PLASTICO PARA PVC, FRASCO COM 850 GR</t>
  </si>
  <si>
    <t>ANEL BORRACHA PARA TUBO ESGOTO PREDIAL DN 75 MM (NBR 5688)</t>
  </si>
  <si>
    <t>CAIXA SIFONADA PVC, 100 X 100 X 50 MM, COM GRELHA REDONDA BRANCA</t>
  </si>
  <si>
    <t>LIXA D'AGUA EM FOLHA, GRAO 100</t>
  </si>
  <si>
    <t>PASTA LUBRIFICANTE PARA TUBOS E CONEXOES COM JUNTA ELASTICA (USO EM PVC, ACO, POLIETILENO E OUTROS) ( DE *400* G)</t>
  </si>
  <si>
    <t>SOLUCAO LIMPADORA PARA PVC, FRASCO COM 1000 CM3</t>
  </si>
  <si>
    <t>COM.13</t>
  </si>
  <si>
    <t>CAIXA SIFONADA 150X150X50 - ESGOTO</t>
  </si>
  <si>
    <t>CAIXA SIFONADA PVC, 150 X 150 X 50 MM, COM GRELHA QUADRADA BRANCA (NBR 5688)</t>
  </si>
  <si>
    <t>COM.14</t>
  </si>
  <si>
    <t>MOLDE SOLDA EXOTÉRMICA PARA CABO COBRE NU 500 MM</t>
  </si>
  <si>
    <t>COM.15</t>
  </si>
  <si>
    <t>PLACA DE SINALIZACAO DE SEGURANCA CONTRA INCENDIO, FOTOLUMINESCENTE, QUADRADA, *20 X 20* CM, EM PVC *2* MM ANTI-CHAMAS (SIMBOLOS, CORES E PICTOGRAMAS CONFORME NBR 16820)</t>
  </si>
  <si>
    <t>COM.16</t>
  </si>
  <si>
    <t>PLACA DE SINALIZACAO DE SEGURANCA CONTRA INCENDIO, FOTOLUMINESCENTE, RETANGULAR, *13 X 26* CM, EM PVC *2* MM ANTI-CHAMAS (SIMBOLOS, CORES E PICTOGRAMAS CONFORME NBR 16820)</t>
  </si>
  <si>
    <t>COM.17</t>
  </si>
  <si>
    <t>PLACA DE SINALIZACAO DE SEGURANCA CONTRA INCENDIO - ALERTA, TRIANGULAR, BASE DE *30* CM, EM PVC *2* MM ANTI-CHAMAS (SIMBOLOS, CORES E PICTOGRAMAS CONFORME NBR 16820)</t>
  </si>
  <si>
    <t>COM.18</t>
  </si>
  <si>
    <t>ADESIVO VINÍLICO DE PISO PARA DEMARCAÇÃO PARA EXTINTOR 100X100CM</t>
  </si>
  <si>
    <t>COMPOSIÇÃO DA TAXA DE BENEFÍCIOS E DESPESAS INDIRETAS - BDI</t>
  </si>
  <si>
    <t>AC</t>
  </si>
  <si>
    <t>SG</t>
  </si>
  <si>
    <t>R</t>
  </si>
  <si>
    <t>Grupo B</t>
  </si>
  <si>
    <t>DF</t>
  </si>
  <si>
    <t>Grupo C</t>
  </si>
  <si>
    <t>Grupo D</t>
  </si>
  <si>
    <t>C.1</t>
  </si>
  <si>
    <t>PIS</t>
  </si>
  <si>
    <t>C.2</t>
  </si>
  <si>
    <t>COFINS</t>
  </si>
  <si>
    <t>C.3</t>
  </si>
  <si>
    <t>ISSQN</t>
  </si>
  <si>
    <t>CPRB</t>
  </si>
  <si>
    <t>Fórmula para o cálculo do B.D.I. ( benefícios e despesas indiretas )</t>
  </si>
  <si>
    <t>BDI  = ((1+AC+S+R+G)(1+DF)(1+L)/(1-I))-1</t>
  </si>
  <si>
    <t>Fórmula do Acórdão n° 2622/2013/TCU - Hipótese 01 - Construção de Edifícios - Administração Local na parcela do custo da obra</t>
  </si>
  <si>
    <t>GRUPO A</t>
  </si>
  <si>
    <t>DESPESAS INDIRETAS</t>
  </si>
  <si>
    <t>ADMINISTRAÇÃO CENTRAL</t>
  </si>
  <si>
    <t>RISCO</t>
  </si>
  <si>
    <t>SEGURO E GARANTIA</t>
  </si>
  <si>
    <t>GRUPO B</t>
  </si>
  <si>
    <t>BONIFICAÇÃO</t>
  </si>
  <si>
    <t>DESPESAS FINANCEIRAS</t>
  </si>
  <si>
    <t>GRUPO C</t>
  </si>
  <si>
    <t>LUCRO</t>
  </si>
  <si>
    <t>GRUPO D</t>
  </si>
  <si>
    <t>IMPOSTOS</t>
  </si>
  <si>
    <t>C4</t>
  </si>
  <si>
    <t>LEIS SOCIAIS</t>
  </si>
  <si>
    <t>ENCARGOS SOCIAIS BÁSICOS</t>
  </si>
  <si>
    <t>HORISTA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</si>
  <si>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</si>
  <si>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</si>
  <si>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</si>
  <si>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</si>
  <si>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</si>
  <si>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</si>
  <si>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</si>
  <si>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</si>
  <si>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</si>
  <si>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SEBRE</t>
  </si>
  <si>
    <t>A6</t>
  </si>
  <si>
    <t>Salário Educação</t>
  </si>
  <si>
    <t>A7</t>
  </si>
  <si>
    <t>Seguro contra Acidentes Trabalho</t>
  </si>
  <si>
    <t>A8</t>
  </si>
  <si>
    <t>FGTS</t>
  </si>
  <si>
    <t>A9</t>
  </si>
  <si>
    <t>SINDICATO</t>
  </si>
  <si>
    <t>Total do Grupo A</t>
  </si>
  <si>
    <t xml:space="preserve">Encargos que recebem incidência de A </t>
  </si>
  <si>
    <t>B1</t>
  </si>
  <si>
    <t>Repouso Semanal Remunerado</t>
  </si>
  <si>
    <t>B2</t>
  </si>
  <si>
    <t>Feriados</t>
  </si>
  <si>
    <t>B3</t>
  </si>
  <si>
    <t>Auxilio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</si>
  <si>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</si>
  <si>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</si>
  <si>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</si>
  <si>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</si>
  <si>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</si>
  <si>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</si>
  <si>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</si>
  <si>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</si>
  <si>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</si>
  <si>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Auxilio Acidente de Trabalho</t>
  </si>
  <si>
    <t>B9</t>
  </si>
  <si>
    <t>Férias Gozadas</t>
  </si>
  <si>
    <t>B10</t>
  </si>
  <si>
    <t>Salário Maternidade</t>
  </si>
  <si>
    <t>Total do Grupo B</t>
  </si>
  <si>
    <t xml:space="preserve">Encargos que não recebem incidência de A </t>
  </si>
  <si>
    <t>C1</t>
  </si>
  <si>
    <t>Aviso Prévio Idenizado</t>
  </si>
  <si>
    <t>C2</t>
  </si>
  <si>
    <t>Aviso Prévio Trabalhado</t>
  </si>
  <si>
    <t>C3</t>
  </si>
  <si>
    <t>Férias Indenizadas</t>
  </si>
  <si>
    <t>Depósito Rescisao Sem Justa causa</t>
  </si>
  <si>
    <t>C5</t>
  </si>
  <si>
    <t>Indenização Adicional (Art. 9º L. 7238)</t>
  </si>
  <si>
    <t>Total do Grupo C</t>
  </si>
  <si>
    <t>Taxas de reincidências</t>
  </si>
  <si>
    <t>D1</t>
  </si>
  <si>
    <t>Reincidência do Grupo A sobre o B</t>
  </si>
  <si>
    <t>D2</t>
  </si>
  <si>
    <t>Reincidência do Grupo A sobre Aviso Prévio Trabalhado e Reicidencia do FGTS sobre o Aviso Prévio Indenizado</t>
  </si>
  <si>
    <t>Total do Grupo D</t>
  </si>
  <si>
    <t>VALOR GLOBAL</t>
  </si>
  <si>
    <t>%</t>
  </si>
  <si>
    <t>PARAFUSO DE ACO ZINCADO COM ROSCA SOBERBA, CABECA CHATA E FENDA SIMPLES, DIAMETRO 4,2 MM, COMPRIMENTO * 32 * MM</t>
  </si>
  <si>
    <t>SILICONE ACETICO USO GERAL INCOLOR 280 G</t>
  </si>
  <si>
    <t>2.1</t>
  </si>
  <si>
    <t>DEMOLIÇÃO DE LAJES, DE FORMA MANUAL, SEM REAPROVEITAMENTO. AF_12/2017</t>
  </si>
  <si>
    <t>2.2</t>
  </si>
  <si>
    <t>2.3</t>
  </si>
  <si>
    <t>2.4</t>
  </si>
  <si>
    <t>2.5</t>
  </si>
  <si>
    <t>2.6</t>
  </si>
  <si>
    <t>2.7</t>
  </si>
  <si>
    <t>2.8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</si>
  <si>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</si>
  <si>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</si>
  <si>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</si>
  <si>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</si>
  <si>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</si>
  <si>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</si>
  <si>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</si>
  <si>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</si>
  <si>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INSTALAÇÃO DE ESPUMA DE ALTA DENSIDADE PARA AR CONDICIONADO, FORNECIOMENTO E INSTALÇÃO</t>
  </si>
  <si>
    <t>PISO - REVESTIMENTO BIANCOGRESS CHICAGO GRIGIO 83x83</t>
  </si>
  <si>
    <t>PISO - REVESTIMENTO BIANCOGRESS CHICAGO AVORIO 83x83</t>
  </si>
  <si>
    <t>REVESTIMENTO BIANCOGRESS CHICAGO GRIGIO 83x83</t>
  </si>
  <si>
    <t>REVESTIMENTO BIANCOGRESS CHICAGO AVORIO 83x83</t>
  </si>
  <si>
    <t xml:space="preserve"> 4.3.3</t>
  </si>
  <si>
    <t xml:space="preserve"> 4.3.4</t>
  </si>
  <si>
    <t>15.1</t>
  </si>
  <si>
    <t>15.2</t>
  </si>
  <si>
    <t>15.3</t>
  </si>
  <si>
    <t>4.5</t>
  </si>
  <si>
    <t>4.5.1</t>
  </si>
  <si>
    <t>FORRO EM DRYWALL</t>
  </si>
  <si>
    <t>FORRO EM DRYWALL, PARA AMBIENTES COMERCIAIS, INCLUSIVE ESTRUTURA DE FIXAÇÃO. AF_05/2017_P</t>
  </si>
  <si>
    <t>1.1</t>
  </si>
  <si>
    <t>1.2</t>
  </si>
  <si>
    <t>1.3</t>
  </si>
  <si>
    <t>1.4</t>
  </si>
  <si>
    <t>1.5</t>
  </si>
  <si>
    <t>AUDITÓRIO</t>
  </si>
  <si>
    <t>INSTALAÇÃO DE JANELA - 1,00x1,50</t>
  </si>
  <si>
    <t>JANELA SASAZAKI KOMPACT - 1,00x1,50</t>
  </si>
  <si>
    <t>INSTALAÇÃO DE JANELA - 0,60x0,60</t>
  </si>
  <si>
    <t>JANELA SASAZAKI PRATIKA - 0,60x0,60</t>
  </si>
  <si>
    <t>REMOÇÃO DE JANELAS, DE FORMA MANUAL, SEM REAPROVEITAMENTO. AF_12/2017</t>
  </si>
  <si>
    <t xml:space="preserve"> 11.4</t>
  </si>
  <si>
    <t xml:space="preserve"> 11.5</t>
  </si>
  <si>
    <t xml:space="preserve"> 11.6</t>
  </si>
  <si>
    <t>PISO REVESTIMENTO BIANCOGRESS CHICAGO AVORIO 83x83</t>
  </si>
  <si>
    <t>PISO - REVESTIMENTO ELIANE 60x60 MUNARI BRANCO</t>
  </si>
  <si>
    <t>PISO - REVESTIMENTO ELIANE 60X60 MUNARI BRANCO</t>
  </si>
  <si>
    <t>REVESTIMENTO  ELIANE 60X60 MUNARI BRANCO</t>
  </si>
  <si>
    <t>4.2.9</t>
  </si>
  <si>
    <t>COM.19</t>
  </si>
  <si>
    <t>PISO - REVESTIMENTO ELIANE 32,5X59 SLIM BRANCO</t>
  </si>
  <si>
    <t>REVESTIMENTO  ELIANE 32,5X59 SLIM BRANCO</t>
  </si>
  <si>
    <t>PISO - REVESTIMENTO ELIANE 32,5x32,5 SLIM 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</si>
</sst>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3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8"/>
      <name val="Arial"/>
      <family val="1"/>
    </font>
    <font>
      <sz val="7"/>
      <color rgb="FF663D14"/>
      <name val="Arial"/>
      <family val="2"/>
    </font>
    <font>
      <sz val="10"/>
      <color rgb="FFFFFFFF"/>
      <name val="Arial"/>
      <family val="2"/>
    </font>
    <font>
      <sz val="9"/>
      <color rgb="FF663D14"/>
      <name val="Arial"/>
      <family val="2"/>
    </font>
    <font>
      <sz val="9"/>
      <color rgb="FF66666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663D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CF8E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rgb="FFDDDDDD"/>
      </top>
      <bottom/>
      <diagonal/>
    </border>
    <border>
      <left style="thin">
        <color rgb="FFCCCCCC"/>
      </left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right" vertical="top" wrapText="1"/>
    </xf>
    <xf numFmtId="0" fontId="7" fillId="7" borderId="4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right" vertical="top" wrapText="1"/>
    </xf>
    <xf numFmtId="0" fontId="10" fillId="10" borderId="7" xfId="0" applyFont="1" applyFill="1" applyBorder="1" applyAlignment="1">
      <alignment horizontal="left" vertical="top" wrapText="1"/>
    </xf>
    <xf numFmtId="0" fontId="11" fillId="11" borderId="8" xfId="0" applyFont="1" applyFill="1" applyBorder="1" applyAlignment="1">
      <alignment horizontal="center" vertical="top" wrapText="1"/>
    </xf>
    <xf numFmtId="0" fontId="12" fillId="12" borderId="9" xfId="0" applyFont="1" applyFill="1" applyBorder="1" applyAlignment="1">
      <alignment horizontal="right" vertical="top" wrapText="1"/>
    </xf>
    <xf numFmtId="0" fontId="14" fillId="14" borderId="11" xfId="0" applyFont="1" applyFill="1" applyBorder="1" applyAlignment="1">
      <alignment horizontal="left" vertical="top" wrapText="1"/>
    </xf>
    <xf numFmtId="0" fontId="15" fillId="15" borderId="12" xfId="0" applyFont="1" applyFill="1" applyBorder="1" applyAlignment="1">
      <alignment horizontal="center" vertical="top" wrapText="1"/>
    </xf>
    <xf numFmtId="0" fontId="16" fillId="16" borderId="13" xfId="0" applyFont="1" applyFill="1" applyBorder="1" applyAlignment="1">
      <alignment horizontal="right" vertical="top" wrapText="1"/>
    </xf>
    <xf numFmtId="0" fontId="18" fillId="18" borderId="0" xfId="0" applyFont="1" applyFill="1" applyAlignment="1">
      <alignment horizontal="left" vertical="top" wrapText="1"/>
    </xf>
    <xf numFmtId="0" fontId="19" fillId="19" borderId="0" xfId="0" applyFont="1" applyFill="1" applyAlignment="1">
      <alignment horizontal="right" vertical="top" wrapText="1"/>
    </xf>
    <xf numFmtId="0" fontId="21" fillId="21" borderId="0" xfId="0" applyFont="1" applyFill="1" applyAlignment="1">
      <alignment horizontal="left" vertical="top" wrapText="1"/>
    </xf>
    <xf numFmtId="0" fontId="22" fillId="2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8" fillId="18" borderId="0" xfId="0" applyFont="1" applyFill="1" applyAlignment="1">
      <alignment horizontal="left" vertical="top" wrapText="1"/>
    </xf>
    <xf numFmtId="0" fontId="0" fillId="0" borderId="0" xfId="0"/>
    <xf numFmtId="0" fontId="19" fillId="19" borderId="0" xfId="0" applyFont="1" applyFill="1" applyAlignment="1">
      <alignment horizontal="right" vertical="top" wrapText="1"/>
    </xf>
    <xf numFmtId="44" fontId="13" fillId="13" borderId="10" xfId="2" applyFont="1" applyFill="1" applyBorder="1" applyAlignment="1">
      <alignment horizontal="right" vertical="top" wrapText="1"/>
    </xf>
    <xf numFmtId="44" fontId="17" fillId="17" borderId="14" xfId="2" applyFont="1" applyFill="1" applyBorder="1" applyAlignment="1">
      <alignment horizontal="right" vertical="top" wrapText="1"/>
    </xf>
    <xf numFmtId="43" fontId="12" fillId="12" borderId="9" xfId="1" applyFont="1" applyFill="1" applyBorder="1" applyAlignment="1">
      <alignment horizontal="right" vertical="top" wrapText="1"/>
    </xf>
    <xf numFmtId="43" fontId="16" fillId="16" borderId="13" xfId="1" applyFont="1" applyFill="1" applyBorder="1" applyAlignment="1">
      <alignment horizontal="right" vertical="top" wrapText="1"/>
    </xf>
    <xf numFmtId="44" fontId="9" fillId="9" borderId="6" xfId="2" applyFont="1" applyFill="1" applyBorder="1" applyAlignment="1">
      <alignment horizontal="right" vertical="top" wrapText="1"/>
    </xf>
    <xf numFmtId="44" fontId="7" fillId="7" borderId="4" xfId="2" applyFont="1" applyFill="1" applyBorder="1" applyAlignment="1">
      <alignment horizontal="left" vertical="top" wrapText="1"/>
    </xf>
    <xf numFmtId="43" fontId="8" fillId="8" borderId="5" xfId="1" applyFont="1" applyFill="1" applyBorder="1" applyAlignment="1">
      <alignment horizontal="right" vertical="top" wrapText="1"/>
    </xf>
    <xf numFmtId="0" fontId="0" fillId="23" borderId="0" xfId="0" applyFill="1"/>
    <xf numFmtId="0" fontId="10" fillId="14" borderId="11" xfId="0" applyFont="1" applyFill="1" applyBorder="1" applyAlignment="1">
      <alignment horizontal="left" vertical="top" wrapText="1"/>
    </xf>
    <xf numFmtId="0" fontId="16" fillId="16" borderId="13" xfId="0" applyFont="1" applyFill="1" applyBorder="1" applyAlignment="1">
      <alignment horizontal="left" vertical="top" wrapText="1"/>
    </xf>
    <xf numFmtId="43" fontId="16" fillId="16" borderId="15" xfId="1" applyFont="1" applyFill="1" applyBorder="1" applyAlignment="1">
      <alignment horizontal="right" vertical="top" wrapText="1"/>
    </xf>
    <xf numFmtId="44" fontId="17" fillId="17" borderId="15" xfId="2" applyFont="1" applyFill="1" applyBorder="1" applyAlignment="1">
      <alignment horizontal="right" vertical="top" wrapText="1"/>
    </xf>
    <xf numFmtId="9" fontId="0" fillId="0" borderId="0" xfId="3" applyFont="1"/>
    <xf numFmtId="44" fontId="0" fillId="0" borderId="0" xfId="0" applyNumberFormat="1"/>
    <xf numFmtId="49" fontId="7" fillId="7" borderId="4" xfId="0" applyNumberFormat="1" applyFont="1" applyFill="1" applyBorder="1" applyAlignment="1">
      <alignment horizontal="left" vertical="top" wrapText="1"/>
    </xf>
    <xf numFmtId="0" fontId="25" fillId="26" borderId="16" xfId="0" applyFont="1" applyFill="1" applyBorder="1" applyAlignment="1">
      <alignment horizontal="right" vertical="top" wrapText="1"/>
    </xf>
    <xf numFmtId="0" fontId="26" fillId="25" borderId="0" xfId="0" applyFont="1" applyFill="1" applyAlignment="1">
      <alignment horizontal="center" vertical="center" wrapText="1"/>
    </xf>
    <xf numFmtId="0" fontId="27" fillId="26" borderId="16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center" vertical="top" wrapText="1"/>
    </xf>
    <xf numFmtId="0" fontId="27" fillId="26" borderId="16" xfId="0" applyFont="1" applyFill="1" applyBorder="1" applyAlignment="1">
      <alignment horizontal="right" vertical="top" wrapText="1"/>
    </xf>
    <xf numFmtId="44" fontId="19" fillId="19" borderId="0" xfId="2" applyFont="1" applyFill="1" applyAlignment="1">
      <alignment horizontal="right" vertical="top" wrapText="1"/>
    </xf>
    <xf numFmtId="43" fontId="27" fillId="26" borderId="16" xfId="0" applyNumberFormat="1" applyFont="1" applyFill="1" applyBorder="1" applyAlignment="1">
      <alignment horizontal="right" vertical="top" wrapText="1"/>
    </xf>
    <xf numFmtId="44" fontId="0" fillId="0" borderId="0" xfId="2" applyFont="1"/>
    <xf numFmtId="0" fontId="27" fillId="26" borderId="0" xfId="0" applyFont="1" applyFill="1" applyBorder="1" applyAlignment="1">
      <alignment horizontal="left" vertical="top" wrapText="1"/>
    </xf>
    <xf numFmtId="0" fontId="28" fillId="24" borderId="16" xfId="0" applyFont="1" applyFill="1" applyBorder="1" applyAlignment="1">
      <alignment horizontal="left" vertical="top" wrapText="1"/>
    </xf>
    <xf numFmtId="0" fontId="28" fillId="24" borderId="16" xfId="0" applyFont="1" applyFill="1" applyBorder="1" applyAlignment="1">
      <alignment horizontal="center" vertical="top" wrapText="1"/>
    </xf>
    <xf numFmtId="0" fontId="28" fillId="24" borderId="16" xfId="0" applyFont="1" applyFill="1" applyBorder="1" applyAlignment="1">
      <alignment horizontal="right" vertical="top" wrapText="1"/>
    </xf>
    <xf numFmtId="43" fontId="28" fillId="24" borderId="16" xfId="1" applyFont="1" applyFill="1" applyBorder="1" applyAlignment="1">
      <alignment horizontal="right" vertical="top" wrapText="1"/>
    </xf>
    <xf numFmtId="43" fontId="27" fillId="26" borderId="16" xfId="1" applyFont="1" applyFill="1" applyBorder="1" applyAlignment="1">
      <alignment horizontal="left" vertical="top" wrapText="1"/>
    </xf>
    <xf numFmtId="0" fontId="10" fillId="16" borderId="13" xfId="0" applyFont="1" applyFill="1" applyBorder="1" applyAlignment="1">
      <alignment horizontal="right" vertical="top" wrapText="1"/>
    </xf>
    <xf numFmtId="0" fontId="10" fillId="14" borderId="15" xfId="0" applyFont="1" applyFill="1" applyBorder="1" applyAlignment="1">
      <alignment horizontal="left" vertical="top" wrapText="1"/>
    </xf>
    <xf numFmtId="0" fontId="10" fillId="15" borderId="12" xfId="0" applyFont="1" applyFill="1" applyBorder="1" applyAlignment="1">
      <alignment horizontal="center" vertical="top" wrapText="1"/>
    </xf>
    <xf numFmtId="0" fontId="10" fillId="12" borderId="9" xfId="0" applyFont="1" applyFill="1" applyBorder="1" applyAlignment="1">
      <alignment horizontal="right" vertical="top" wrapText="1"/>
    </xf>
    <xf numFmtId="3" fontId="27" fillId="26" borderId="16" xfId="0" applyNumberFormat="1" applyFont="1" applyFill="1" applyBorder="1" applyAlignment="1">
      <alignment horizontal="right" vertical="top" wrapText="1"/>
    </xf>
    <xf numFmtId="0" fontId="7" fillId="7" borderId="17" xfId="0" applyFont="1" applyFill="1" applyBorder="1" applyAlignment="1">
      <alignment vertical="top" wrapText="1"/>
    </xf>
    <xf numFmtId="49" fontId="7" fillId="7" borderId="4" xfId="0" applyNumberFormat="1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10" fontId="0" fillId="0" borderId="0" xfId="3" applyNumberFormat="1" applyFont="1"/>
    <xf numFmtId="10" fontId="7" fillId="7" borderId="0" xfId="3" applyNumberFormat="1" applyFont="1" applyFill="1" applyBorder="1" applyAlignment="1">
      <alignment vertical="top" wrapText="1"/>
    </xf>
    <xf numFmtId="10" fontId="26" fillId="25" borderId="0" xfId="3" applyNumberFormat="1" applyFont="1" applyFill="1" applyAlignment="1">
      <alignment horizontal="center" vertical="center" wrapText="1"/>
    </xf>
    <xf numFmtId="10" fontId="28" fillId="24" borderId="16" xfId="3" applyNumberFormat="1" applyFont="1" applyFill="1" applyBorder="1" applyAlignment="1">
      <alignment horizontal="center" vertical="top" wrapText="1"/>
    </xf>
    <xf numFmtId="10" fontId="27" fillId="26" borderId="16" xfId="3" applyNumberFormat="1" applyFont="1" applyFill="1" applyBorder="1" applyAlignment="1">
      <alignment horizontal="center" vertical="top" wrapText="1"/>
    </xf>
    <xf numFmtId="10" fontId="27" fillId="26" borderId="16" xfId="3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10" fontId="7" fillId="7" borderId="0" xfId="3" applyNumberFormat="1" applyFont="1" applyFill="1" applyBorder="1" applyAlignment="1">
      <alignment horizontal="center" vertical="top" wrapText="1"/>
    </xf>
    <xf numFmtId="0" fontId="32" fillId="27" borderId="19" xfId="8" applyFont="1" applyFill="1" applyBorder="1" applyAlignment="1">
      <alignment horizontal="center" wrapText="1"/>
    </xf>
    <xf numFmtId="0" fontId="31" fillId="27" borderId="19" xfId="8" applyFont="1" applyFill="1" applyBorder="1" applyAlignment="1">
      <alignment wrapText="1"/>
    </xf>
    <xf numFmtId="0" fontId="33" fillId="26" borderId="16" xfId="0" applyFont="1" applyFill="1" applyBorder="1" applyAlignment="1">
      <alignment horizontal="right" vertical="top" wrapText="1"/>
    </xf>
    <xf numFmtId="10" fontId="33" fillId="26" borderId="16" xfId="3" applyNumberFormat="1" applyFont="1" applyFill="1" applyBorder="1" applyAlignment="1">
      <alignment horizontal="center" vertical="top" wrapText="1"/>
    </xf>
    <xf numFmtId="44" fontId="28" fillId="24" borderId="16" xfId="2" applyFont="1" applyFill="1" applyBorder="1" applyAlignment="1">
      <alignment horizontal="left" vertical="top" wrapText="1"/>
    </xf>
    <xf numFmtId="44" fontId="27" fillId="26" borderId="16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7" fillId="7" borderId="4" xfId="3" applyNumberFormat="1" applyFont="1" applyFill="1" applyBorder="1" applyAlignment="1">
      <alignment horizontal="center" vertical="top" wrapText="1"/>
    </xf>
    <xf numFmtId="0" fontId="0" fillId="0" borderId="0" xfId="0"/>
    <xf numFmtId="0" fontId="27" fillId="26" borderId="16" xfId="0" applyFont="1" applyFill="1" applyBorder="1" applyAlignment="1">
      <alignment horizontal="center" vertical="top" wrapText="1"/>
    </xf>
    <xf numFmtId="0" fontId="0" fillId="0" borderId="0" xfId="0"/>
    <xf numFmtId="0" fontId="27" fillId="26" borderId="16" xfId="0" applyFont="1" applyFill="1" applyBorder="1" applyAlignment="1">
      <alignment horizontal="center" vertical="top" wrapText="1"/>
    </xf>
    <xf numFmtId="43" fontId="0" fillId="0" borderId="0" xfId="0" applyNumberFormat="1"/>
    <xf numFmtId="43" fontId="12" fillId="12" borderId="15" xfId="1" applyFont="1" applyFill="1" applyBorder="1" applyAlignment="1">
      <alignment horizontal="right" vertical="top" wrapText="1"/>
    </xf>
    <xf numFmtId="44" fontId="13" fillId="13" borderId="15" xfId="2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center" vertical="top" wrapText="1"/>
    </xf>
    <xf numFmtId="43" fontId="27" fillId="26" borderId="16" xfId="1" applyFont="1" applyFill="1" applyBorder="1" applyAlignment="1">
      <alignment horizontal="right" vertical="top" wrapText="1"/>
    </xf>
    <xf numFmtId="0" fontId="12" fillId="12" borderId="15" xfId="0" applyFont="1" applyFill="1" applyBorder="1" applyAlignment="1">
      <alignment horizontal="right" vertical="top" wrapText="1"/>
    </xf>
    <xf numFmtId="0" fontId="10" fillId="11" borderId="15" xfId="0" applyFont="1" applyFill="1" applyBorder="1" applyAlignment="1">
      <alignment horizontal="center" vertical="top" wrapText="1"/>
    </xf>
    <xf numFmtId="0" fontId="19" fillId="19" borderId="0" xfId="0" applyFont="1" applyFill="1" applyAlignment="1">
      <alignment horizontal="right" vertical="top" wrapText="1"/>
    </xf>
    <xf numFmtId="0" fontId="18" fillId="18" borderId="0" xfId="0" applyFont="1" applyFill="1" applyAlignment="1">
      <alignment horizontal="left" vertical="top" wrapText="1"/>
    </xf>
    <xf numFmtId="44" fontId="20" fillId="20" borderId="0" xfId="2" applyFont="1" applyFill="1" applyAlignment="1">
      <alignment horizontal="right" vertical="top" wrapText="1"/>
    </xf>
    <xf numFmtId="44" fontId="19" fillId="19" borderId="0" xfId="2" applyFont="1" applyFill="1" applyAlignment="1">
      <alignment horizontal="right" vertical="top" wrapText="1"/>
    </xf>
    <xf numFmtId="0" fontId="3" fillId="3" borderId="0" xfId="0" applyFont="1" applyFill="1" applyAlignment="1">
      <alignment horizontal="center" wrapText="1"/>
    </xf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10" fontId="18" fillId="18" borderId="0" xfId="0" applyNumberFormat="1" applyFont="1" applyFill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27" fillId="26" borderId="16" xfId="0" applyFont="1" applyFill="1" applyBorder="1" applyAlignment="1">
      <alignment horizontal="center" vertical="top" wrapText="1"/>
    </xf>
    <xf numFmtId="49" fontId="7" fillId="7" borderId="0" xfId="0" applyNumberFormat="1" applyFont="1" applyFill="1" applyBorder="1" applyAlignment="1">
      <alignment horizontal="center" vertical="top" wrapText="1"/>
    </xf>
    <xf numFmtId="0" fontId="28" fillId="24" borderId="18" xfId="0" applyFont="1" applyFill="1" applyBorder="1" applyAlignment="1">
      <alignment horizontal="center" vertical="top" wrapText="1"/>
    </xf>
  </cellXfs>
  <cellStyles count="10">
    <cellStyle name="Excel Built-in Normal" xfId="4" xr:uid="{41C6CFCC-63C0-46A4-9CD1-AFD601E16D57}"/>
    <cellStyle name="Moeda" xfId="2" builtinId="4"/>
    <cellStyle name="Normal" xfId="0" builtinId="0"/>
    <cellStyle name="Normal 2" xfId="7" xr:uid="{9048C54F-DC5D-4F71-ADC7-95DE06F56427}"/>
    <cellStyle name="Normal 2 2 2" xfId="8" xr:uid="{12E7E798-4E65-4483-9EA9-8BD432634735}"/>
    <cellStyle name="Porcentagem" xfId="3" builtinId="5"/>
    <cellStyle name="Porcentagem 2" xfId="6" xr:uid="{174F40FB-644E-4FA8-8E37-383B44A9A8C4}"/>
    <cellStyle name="Porcentagem 2 2 2" xfId="9" xr:uid="{3AB98F94-35AD-4CF9-AA04-83E523F52129}"/>
    <cellStyle name="Vírgula" xfId="1" builtinId="3"/>
    <cellStyle name="Vírgula 2" xfId="5" xr:uid="{E6E4CBF7-F883-4BB2-8043-C1298195A8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orcafascio.com/orc/orcamentos/612ff1a3200589542aa6d3f1/composicoes/613138ea200589557e5420da" TargetMode="External"/><Relationship Id="rId3" Type="http://schemas.openxmlformats.org/officeDocument/2006/relationships/hyperlink" Target="https://app.orcafascio.com/orc/orcamentos/612ff1a3200589542aa6d3f1/composicoes/61312f7b200589557e541ce2" TargetMode="External"/><Relationship Id="rId7" Type="http://schemas.openxmlformats.org/officeDocument/2006/relationships/hyperlink" Target="https://app.orcafascio.com/orc/orcamentos/612ff1a3200589542aa6d3f1/composicoes/6131393b2005895580544d0b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app.orcafascio.com/orc/orcamentos/612ff1a3200589542aa6d3f1/composicoes/61312e7220058955805443f2" TargetMode="External"/><Relationship Id="rId1" Type="http://schemas.openxmlformats.org/officeDocument/2006/relationships/hyperlink" Target="https://app.orcafascio.com/orc/orcamentos/612ff1a3200589542aa6d3f1/composicoes/61312c102005895586544494" TargetMode="External"/><Relationship Id="rId6" Type="http://schemas.openxmlformats.org/officeDocument/2006/relationships/hyperlink" Target="https://app.orcafascio.com/orc/orcamentos/612ff1a3200589542aa6d3f1/composicoes/6130eea42005895582540c4f" TargetMode="External"/><Relationship Id="rId11" Type="http://schemas.openxmlformats.org/officeDocument/2006/relationships/hyperlink" Target="https://app.orcafascio.com/banco/sinapi/composicoes/611bf968e64d1e19fbc1bae2?estado_sinapi=MT" TargetMode="External"/><Relationship Id="rId5" Type="http://schemas.openxmlformats.org/officeDocument/2006/relationships/hyperlink" Target="https://app.orcafascio.com/orc/orcamentos/612ff1a3200589542aa6d3f1/composicoes/61312e7220058955805443f2" TargetMode="External"/><Relationship Id="rId10" Type="http://schemas.openxmlformats.org/officeDocument/2006/relationships/hyperlink" Target="https://app.orcafascio.com/banco/sinapi/composicoes/611bf968e64d1e19fbc1bae2?estado_sinapi=MT" TargetMode="External"/><Relationship Id="rId4" Type="http://schemas.openxmlformats.org/officeDocument/2006/relationships/hyperlink" Target="https://app.orcafascio.com/orc/orcamentos/612ff1a3200589542aa6d3f1/composicoes/61313054200589557e541d34" TargetMode="External"/><Relationship Id="rId9" Type="http://schemas.openxmlformats.org/officeDocument/2006/relationships/hyperlink" Target="https://app.orcafascio.com/banco/sinapi/composicoes/611bf968e64d1e19fbc1bc0f?estado_sinapi=M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.orcafascio.com/banco/sinapi/composicoes/611bf968e64d1e19fbc1bd2a?estado_sinapi=MT" TargetMode="External"/><Relationship Id="rId18" Type="http://schemas.openxmlformats.org/officeDocument/2006/relationships/hyperlink" Target="https://app.orcafascio.com/banco/sinapi/composicoes/611bf968e64d1e19fbc1b9dc?estado_sinapi=MT" TargetMode="External"/><Relationship Id="rId26" Type="http://schemas.openxmlformats.org/officeDocument/2006/relationships/hyperlink" Target="https://app.orcafascio.com/banco/sinapi/composicoes/611bf968e64d1e19fbc1bcf7?estado_sinapi=MT" TargetMode="External"/><Relationship Id="rId39" Type="http://schemas.openxmlformats.org/officeDocument/2006/relationships/hyperlink" Target="https://app.orcafascio.com/banco/sinapi/composicoes/611bf968e64d1e19fbc1bd31?estado_sinapi=MT" TargetMode="External"/><Relationship Id="rId21" Type="http://schemas.openxmlformats.org/officeDocument/2006/relationships/hyperlink" Target="https://app.orcafascio.com/orc/orcamentos/612ff1a3200589542aa6d3f1/composicoes/613132642005895580544a9f" TargetMode="External"/><Relationship Id="rId34" Type="http://schemas.openxmlformats.org/officeDocument/2006/relationships/hyperlink" Target="https://app.orcafascio.com/banco/sinapi/composicoes/611bf968e64d1e19fbc1bd31?estado_sinapi=MT" TargetMode="External"/><Relationship Id="rId7" Type="http://schemas.openxmlformats.org/officeDocument/2006/relationships/hyperlink" Target="https://app.orcafascio.com/banco/sinapi/composicoes/611bf968e64d1e19fbc1bd31?estado_sinapi=MT" TargetMode="External"/><Relationship Id="rId2" Type="http://schemas.openxmlformats.org/officeDocument/2006/relationships/hyperlink" Target="https://app.orcafascio.com/banco/sinapi/composicoes/611bf968e64d1e19fbc1bd31?estado_sinapi=MT" TargetMode="External"/><Relationship Id="rId16" Type="http://schemas.openxmlformats.org/officeDocument/2006/relationships/hyperlink" Target="https://app.orcafascio.com/banco/sinapi/composicoes/611bf968e64d1e19fbc1bd31?estado_sinapi=MT" TargetMode="External"/><Relationship Id="rId20" Type="http://schemas.openxmlformats.org/officeDocument/2006/relationships/hyperlink" Target="https://app.orcafascio.com/banco/sinapi/composicoes/611bf968e64d1e19fbc1b9f8?estado_sinapi=MT" TargetMode="External"/><Relationship Id="rId29" Type="http://schemas.openxmlformats.org/officeDocument/2006/relationships/hyperlink" Target="https://app.orcafascio.com/banco/sinapi/composicoes/611bf968e64d1e19fbc1bd08?estado_sinapi=MT" TargetMode="External"/><Relationship Id="rId41" Type="http://schemas.openxmlformats.org/officeDocument/2006/relationships/hyperlink" Target="https://app.orcafascio.com/banco/sinapi/composicoes/611bf968e64d1e19fbc1bd31?estado_sinapi=MT" TargetMode="External"/><Relationship Id="rId1" Type="http://schemas.openxmlformats.org/officeDocument/2006/relationships/hyperlink" Target="https://app.orcafascio.com/banco/sinapi/composicoes/611bf968e64d1e19fbc1bd05?estado_sinapi=MT" TargetMode="External"/><Relationship Id="rId6" Type="http://schemas.openxmlformats.org/officeDocument/2006/relationships/hyperlink" Target="https://app.orcafascio.com/banco/sinapi/composicoes/611bf968e64d1e19fbc1bcfe?estado_sinapi=MT" TargetMode="External"/><Relationship Id="rId11" Type="http://schemas.openxmlformats.org/officeDocument/2006/relationships/hyperlink" Target="https://app.orcafascio.com/banco/sinapi/composicoes/611bf968e64d1e19fbc1bd31?estado_sinapi=MT" TargetMode="External"/><Relationship Id="rId24" Type="http://schemas.openxmlformats.org/officeDocument/2006/relationships/hyperlink" Target="https://app.orcafascio.com/banco/sinapi/composicoes/611bf964e64d1e19fbc1accc?estado_sinapi=MT" TargetMode="External"/><Relationship Id="rId32" Type="http://schemas.openxmlformats.org/officeDocument/2006/relationships/hyperlink" Target="https://app.orcafascio.com/banco/sinapi/composicoes/611bf968e64d1e19fbc1bd31?estado_sinapi=MT" TargetMode="External"/><Relationship Id="rId37" Type="http://schemas.openxmlformats.org/officeDocument/2006/relationships/hyperlink" Target="https://app.orcafascio.com/banco/sinapi/composicoes/611bf968e64d1e19fbc1bd31?estado_sinapi=MT" TargetMode="External"/><Relationship Id="rId40" Type="http://schemas.openxmlformats.org/officeDocument/2006/relationships/hyperlink" Target="https://app.orcafascio.com/banco/sinapi/composicoes/611bf968e64d1e19fbc1bcfe?estado_sinapi=MT" TargetMode="External"/><Relationship Id="rId5" Type="http://schemas.openxmlformats.org/officeDocument/2006/relationships/hyperlink" Target="https://app.orcafascio.com/banco/sinapi/composicoes/611bf968e64d1e19fbc1bd31?estado_sinapi=MT" TargetMode="External"/><Relationship Id="rId15" Type="http://schemas.openxmlformats.org/officeDocument/2006/relationships/hyperlink" Target="https://app.orcafascio.com/banco/sinapi/composicoes/611bf968e64d1e19fbc1bd0d?estado_sinapi=MT" TargetMode="External"/><Relationship Id="rId23" Type="http://schemas.openxmlformats.org/officeDocument/2006/relationships/hyperlink" Target="https://app.orcafascio.com/banco/sinapi/composicoes/611bf967e64d1e19fbc1b7a2?estado_sinapi=MT" TargetMode="External"/><Relationship Id="rId28" Type="http://schemas.openxmlformats.org/officeDocument/2006/relationships/hyperlink" Target="https://app.orcafascio.com/banco/sinapi/composicoes/611bf968e64d1e19fbc1bcf7?estado_sinapi=MT" TargetMode="External"/><Relationship Id="rId36" Type="http://schemas.openxmlformats.org/officeDocument/2006/relationships/hyperlink" Target="https://app.orcafascio.com/banco/sinapi/composicoes/611bf968e64d1e19fbc1bd2a?estado_sinapi=MT" TargetMode="External"/><Relationship Id="rId10" Type="http://schemas.openxmlformats.org/officeDocument/2006/relationships/hyperlink" Target="https://app.orcafascio.com/banco/sinapi/composicoes/611bf968e64d1e19fbc1bcfe?estado_sinapi=MT" TargetMode="External"/><Relationship Id="rId19" Type="http://schemas.openxmlformats.org/officeDocument/2006/relationships/hyperlink" Target="https://app.orcafascio.com/banco/sinapi/composicoes/611bf968e64d1e19fbc1b9f4?estado_sinapi=MT" TargetMode="External"/><Relationship Id="rId31" Type="http://schemas.openxmlformats.org/officeDocument/2006/relationships/hyperlink" Target="https://app.orcafascio.com/banco/sinapi/composicoes/611bf968e64d1e19fbc1bd31?estado_sinapi=MT" TargetMode="External"/><Relationship Id="rId4" Type="http://schemas.openxmlformats.org/officeDocument/2006/relationships/hyperlink" Target="https://app.orcafascio.com/banco/sinapi/composicoes/611bf968e64d1e19fbc1bd31?estado_sinapi=MT" TargetMode="External"/><Relationship Id="rId9" Type="http://schemas.openxmlformats.org/officeDocument/2006/relationships/hyperlink" Target="https://app.orcafascio.com/banco/sinapi/composicoes/611bf968e64d1e19fbc1bd31?estado_sinapi=MT" TargetMode="External"/><Relationship Id="rId14" Type="http://schemas.openxmlformats.org/officeDocument/2006/relationships/hyperlink" Target="https://app.orcafascio.com/banco/sinapi/composicoes/611bf968e64d1e19fbc1bd31?estado_sinapi=MT" TargetMode="External"/><Relationship Id="rId22" Type="http://schemas.openxmlformats.org/officeDocument/2006/relationships/hyperlink" Target="https://app.orcafascio.com/banco/sinapi/composicoes/611bf967e64d1e19fbc1b73a?estado_sinapi=MT" TargetMode="External"/><Relationship Id="rId27" Type="http://schemas.openxmlformats.org/officeDocument/2006/relationships/hyperlink" Target="https://app.orcafascio.com/banco/sinapi/composicoes/611bf968e64d1e19fbc1bd08?estado_sinapi=MT" TargetMode="External"/><Relationship Id="rId30" Type="http://schemas.openxmlformats.org/officeDocument/2006/relationships/hyperlink" Target="https://app.orcafascio.com/banco/sinapi/composicoes/611bf968e64d1e19fbc1bd05?estado_sinapi=MT" TargetMode="External"/><Relationship Id="rId35" Type="http://schemas.openxmlformats.org/officeDocument/2006/relationships/hyperlink" Target="https://app.orcafascio.com/banco/sinapi/composicoes/611bf968e64d1e19fbc1bd31?estado_sinapi=MT" TargetMode="External"/><Relationship Id="rId8" Type="http://schemas.openxmlformats.org/officeDocument/2006/relationships/hyperlink" Target="https://app.orcafascio.com/banco/sinapi/composicoes/611bf968e64d1e19fbc1bcfe?estado_sinapi=MT" TargetMode="External"/><Relationship Id="rId3" Type="http://schemas.openxmlformats.org/officeDocument/2006/relationships/hyperlink" Target="https://app.orcafascio.com/banco/sinapi/composicoes/611bf968e64d1e19fbc1bd31?estado_sinapi=MT" TargetMode="External"/><Relationship Id="rId12" Type="http://schemas.openxmlformats.org/officeDocument/2006/relationships/hyperlink" Target="https://app.orcafascio.com/banco/sinapi/composicoes/611bf968e64d1e19fbc1baff?estado_sinapi=MT" TargetMode="External"/><Relationship Id="rId17" Type="http://schemas.openxmlformats.org/officeDocument/2006/relationships/hyperlink" Target="https://app.orcafascio.com/banco/sinapi/composicoes/611bf967e64d1e19fbc1b73a?estado_sinapi=MT" TargetMode="External"/><Relationship Id="rId25" Type="http://schemas.openxmlformats.org/officeDocument/2006/relationships/hyperlink" Target="https://app.orcafascio.com/banco/sinapi/composicoes/611bf964e64d1e19fbc1aca6?estado_sinapi=MT" TargetMode="External"/><Relationship Id="rId33" Type="http://schemas.openxmlformats.org/officeDocument/2006/relationships/hyperlink" Target="https://app.orcafascio.com/banco/sinapi/composicoes/611bf968e64d1e19fbc1bd31?estado_sinapi=MT" TargetMode="External"/><Relationship Id="rId38" Type="http://schemas.openxmlformats.org/officeDocument/2006/relationships/hyperlink" Target="https://app.orcafascio.com/banco/sinapi/composicoes/611bf968e64d1e19fbc1bd2a?estado_sinapi=M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orcafascio.com/banco/sinapi/composicoes/611bf968e64d1e19fbc1bd05?estado_sinapi=MT" TargetMode="External"/><Relationship Id="rId3" Type="http://schemas.openxmlformats.org/officeDocument/2006/relationships/hyperlink" Target="https://app.orcafascio.com/banco/sinapi/composicoes/611bf968e64d1e19fbc1bd05?estado_sinapi=MT" TargetMode="External"/><Relationship Id="rId7" Type="http://schemas.openxmlformats.org/officeDocument/2006/relationships/hyperlink" Target="https://app.orcafascio.com/banco/sinapi/composicoes/611bf968e64d1e19fbc1bd05?estado_sinapi=MT" TargetMode="External"/><Relationship Id="rId2" Type="http://schemas.openxmlformats.org/officeDocument/2006/relationships/hyperlink" Target="https://app.orcafascio.com/banco/sinapi/composicoes/611bf968e64d1e19fbc1bd05?estado_sinapi=MT" TargetMode="External"/><Relationship Id="rId1" Type="http://schemas.openxmlformats.org/officeDocument/2006/relationships/hyperlink" Target="https://app.orcafascio.com/banco/sinapi/composicoes/611bf968e64d1e19fbc1bd05?estado_sinapi=MT" TargetMode="External"/><Relationship Id="rId6" Type="http://schemas.openxmlformats.org/officeDocument/2006/relationships/hyperlink" Target="https://app.orcafascio.com/banco/sinapi/composicoes/611bf968e64d1e19fbc1bd05?estado_sinapi=MT" TargetMode="External"/><Relationship Id="rId5" Type="http://schemas.openxmlformats.org/officeDocument/2006/relationships/hyperlink" Target="https://app.orcafascio.com/banco/sinapi/composicoes/611bf968e64d1e19fbc1bd05?estado_sinapi=MT" TargetMode="External"/><Relationship Id="rId4" Type="http://schemas.openxmlformats.org/officeDocument/2006/relationships/hyperlink" Target="https://app.orcafascio.com/banco/sinapi/composicoes/611bf968e64d1e19fbc1bd05?estado_sinapi=MT" TargetMode="External"/><Relationship Id="rId9" Type="http://schemas.openxmlformats.org/officeDocument/2006/relationships/hyperlink" Target="https://app.orcafascio.com/banco/sinapi/composicoes/611bf968e64d1e19fbc1bd05?estado_sinapi=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0"/>
  <sheetViews>
    <sheetView showOutlineSymbols="0" showWhiteSpace="0" topLeftCell="B51" zoomScaleNormal="100" workbookViewId="0">
      <selection activeCell="K53" sqref="K53"/>
    </sheetView>
  </sheetViews>
  <sheetFormatPr defaultRowHeight="13.8" x14ac:dyDescent="0.25"/>
  <cols>
    <col min="1" max="2" width="10" bestFit="1" customWidth="1"/>
    <col min="3" max="3" width="13.19921875" bestFit="1" customWidth="1"/>
    <col min="4" max="4" width="70.59765625" customWidth="1"/>
    <col min="5" max="5" width="8" bestFit="1" customWidth="1"/>
    <col min="6" max="8" width="13" bestFit="1" customWidth="1"/>
    <col min="9" max="9" width="18.296875" customWidth="1"/>
    <col min="11" max="11" width="14" bestFit="1" customWidth="1"/>
  </cols>
  <sheetData>
    <row r="1" spans="1:9" x14ac:dyDescent="0.25">
      <c r="A1" s="1" t="s">
        <v>0</v>
      </c>
      <c r="B1" s="93" t="s">
        <v>411</v>
      </c>
      <c r="C1" s="93"/>
      <c r="D1" s="93"/>
      <c r="E1" s="94" t="s">
        <v>1</v>
      </c>
      <c r="F1" s="94"/>
      <c r="G1" s="94" t="s">
        <v>2</v>
      </c>
      <c r="H1" s="94"/>
      <c r="I1" s="17" t="s">
        <v>3</v>
      </c>
    </row>
    <row r="2" spans="1:9" ht="79.2" x14ac:dyDescent="0.25">
      <c r="A2" s="13" t="s">
        <v>412</v>
      </c>
      <c r="B2" s="88" t="s">
        <v>413</v>
      </c>
      <c r="C2" s="88"/>
      <c r="D2" s="88"/>
      <c r="E2" s="88" t="s">
        <v>4</v>
      </c>
      <c r="F2" s="88"/>
      <c r="G2" s="95">
        <f>BDI!C34</f>
        <v>0.26240159730706081</v>
      </c>
      <c r="H2" s="88"/>
      <c r="I2" s="18" t="s">
        <v>5</v>
      </c>
    </row>
    <row r="3" spans="1:9" x14ac:dyDescent="0.25">
      <c r="A3" s="91" t="s">
        <v>6</v>
      </c>
      <c r="B3" s="92"/>
      <c r="C3" s="92"/>
      <c r="D3" s="92"/>
      <c r="E3" s="92"/>
      <c r="F3" s="92"/>
      <c r="G3" s="92"/>
      <c r="H3" s="92"/>
      <c r="I3" s="92"/>
    </row>
    <row r="4" spans="1:9" ht="30" customHeight="1" x14ac:dyDescent="0.25">
      <c r="A4" s="2" t="s">
        <v>7</v>
      </c>
      <c r="B4" s="4" t="s">
        <v>8</v>
      </c>
      <c r="C4" s="2" t="s">
        <v>9</v>
      </c>
      <c r="D4" s="2" t="s">
        <v>10</v>
      </c>
      <c r="E4" s="3" t="s">
        <v>11</v>
      </c>
      <c r="F4" s="4" t="s">
        <v>12</v>
      </c>
      <c r="G4" s="4" t="s">
        <v>13</v>
      </c>
      <c r="H4" s="4" t="s">
        <v>14</v>
      </c>
      <c r="I4" s="4" t="s">
        <v>15</v>
      </c>
    </row>
    <row r="5" spans="1:9" ht="24" customHeight="1" x14ac:dyDescent="0.25">
      <c r="A5" s="5" t="s">
        <v>16</v>
      </c>
      <c r="B5" s="5"/>
      <c r="C5" s="5"/>
      <c r="D5" s="5" t="s">
        <v>17</v>
      </c>
      <c r="E5" s="5"/>
      <c r="F5" s="6"/>
      <c r="G5" s="5"/>
      <c r="H5" s="5"/>
      <c r="I5" s="25">
        <f>SUM(I6:I10)</f>
        <v>171849.83000000002</v>
      </c>
    </row>
    <row r="6" spans="1:9" ht="24" customHeight="1" x14ac:dyDescent="0.25">
      <c r="A6" s="7" t="s">
        <v>637</v>
      </c>
      <c r="B6" s="9" t="s">
        <v>20</v>
      </c>
      <c r="C6" s="7" t="s">
        <v>18</v>
      </c>
      <c r="D6" s="7" t="s">
        <v>21</v>
      </c>
      <c r="E6" s="8" t="s">
        <v>19</v>
      </c>
      <c r="F6" s="23">
        <v>8</v>
      </c>
      <c r="G6" s="21">
        <v>5279.5</v>
      </c>
      <c r="H6" s="21">
        <f t="shared" ref="H6:H10" si="0">TRUNC((G6+(G6*$G$2)),2)</f>
        <v>6664.84</v>
      </c>
      <c r="I6" s="21">
        <f t="shared" ref="I6:I10" si="1">TRUNC((F6*H6),2)</f>
        <v>53318.720000000001</v>
      </c>
    </row>
    <row r="7" spans="1:9" ht="24" customHeight="1" x14ac:dyDescent="0.25">
      <c r="A7" s="7" t="s">
        <v>638</v>
      </c>
      <c r="B7" s="9" t="s">
        <v>22</v>
      </c>
      <c r="C7" s="7" t="s">
        <v>18</v>
      </c>
      <c r="D7" s="7" t="s">
        <v>23</v>
      </c>
      <c r="E7" s="8" t="s">
        <v>24</v>
      </c>
      <c r="F7" s="23">
        <v>2.25</v>
      </c>
      <c r="G7" s="21">
        <v>312.14999999999998</v>
      </c>
      <c r="H7" s="21">
        <f t="shared" si="0"/>
        <v>394.05</v>
      </c>
      <c r="I7" s="21">
        <f t="shared" si="1"/>
        <v>886.61</v>
      </c>
    </row>
    <row r="8" spans="1:9" ht="36" customHeight="1" x14ac:dyDescent="0.25">
      <c r="A8" s="29" t="s">
        <v>639</v>
      </c>
      <c r="B8" s="12" t="s">
        <v>25</v>
      </c>
      <c r="C8" s="10" t="s">
        <v>18</v>
      </c>
      <c r="D8" s="10" t="s">
        <v>26</v>
      </c>
      <c r="E8" s="11" t="s">
        <v>19</v>
      </c>
      <c r="F8" s="24">
        <v>2</v>
      </c>
      <c r="G8" s="22">
        <v>585</v>
      </c>
      <c r="H8" s="22">
        <f t="shared" si="0"/>
        <v>738.5</v>
      </c>
      <c r="I8" s="22">
        <f t="shared" si="1"/>
        <v>1477</v>
      </c>
    </row>
    <row r="9" spans="1:9" ht="24" customHeight="1" x14ac:dyDescent="0.25">
      <c r="A9" s="29" t="s">
        <v>640</v>
      </c>
      <c r="B9" s="50" t="s">
        <v>432</v>
      </c>
      <c r="C9" s="10" t="s">
        <v>27</v>
      </c>
      <c r="D9" s="29" t="s">
        <v>433</v>
      </c>
      <c r="E9" s="11" t="s">
        <v>24</v>
      </c>
      <c r="F9" s="24">
        <v>450</v>
      </c>
      <c r="G9" s="22">
        <v>9.5</v>
      </c>
      <c r="H9" s="22">
        <f t="shared" si="0"/>
        <v>11.99</v>
      </c>
      <c r="I9" s="22">
        <f t="shared" si="1"/>
        <v>5395.5</v>
      </c>
    </row>
    <row r="10" spans="1:9" s="19" customFormat="1" ht="24" customHeight="1" x14ac:dyDescent="0.25">
      <c r="A10" s="29" t="s">
        <v>641</v>
      </c>
      <c r="B10" s="50" t="s">
        <v>436</v>
      </c>
      <c r="C10" s="10" t="s">
        <v>27</v>
      </c>
      <c r="D10" s="51" t="s">
        <v>434</v>
      </c>
      <c r="E10" s="52" t="s">
        <v>435</v>
      </c>
      <c r="F10" s="31">
        <v>450</v>
      </c>
      <c r="G10" s="32">
        <v>195</v>
      </c>
      <c r="H10" s="22">
        <f t="shared" si="0"/>
        <v>246.16</v>
      </c>
      <c r="I10" s="22">
        <f t="shared" si="1"/>
        <v>110772</v>
      </c>
    </row>
    <row r="11" spans="1:9" ht="24" customHeight="1" x14ac:dyDescent="0.25">
      <c r="A11" s="5" t="s">
        <v>28</v>
      </c>
      <c r="B11" s="5"/>
      <c r="C11" s="5"/>
      <c r="D11" s="5" t="s">
        <v>29</v>
      </c>
      <c r="E11" s="5"/>
      <c r="F11" s="6"/>
      <c r="G11" s="5"/>
      <c r="H11" s="5"/>
      <c r="I11" s="25">
        <f>SUM(I12:I19)</f>
        <v>27962.609999999997</v>
      </c>
    </row>
    <row r="12" spans="1:9" s="76" customFormat="1" ht="24" customHeight="1" x14ac:dyDescent="0.25">
      <c r="A12" s="7" t="s">
        <v>606</v>
      </c>
      <c r="B12" s="9">
        <v>97628</v>
      </c>
      <c r="C12" s="7" t="s">
        <v>18</v>
      </c>
      <c r="D12" s="7" t="s">
        <v>607</v>
      </c>
      <c r="E12" s="8" t="s">
        <v>32</v>
      </c>
      <c r="F12" s="23">
        <v>17.920000000000002</v>
      </c>
      <c r="G12" s="21">
        <v>180.7</v>
      </c>
      <c r="H12" s="21">
        <f t="shared" ref="H12" si="2">TRUNC((G12+(G12*$G$2)),2)</f>
        <v>228.11</v>
      </c>
      <c r="I12" s="21">
        <f t="shared" ref="I12" si="3">TRUNC((F12*H12),2)</f>
        <v>4087.73</v>
      </c>
    </row>
    <row r="13" spans="1:9" ht="36" customHeight="1" x14ac:dyDescent="0.25">
      <c r="A13" s="7" t="s">
        <v>608</v>
      </c>
      <c r="B13" s="9" t="s">
        <v>30</v>
      </c>
      <c r="C13" s="7" t="s">
        <v>18</v>
      </c>
      <c r="D13" s="7" t="s">
        <v>31</v>
      </c>
      <c r="E13" s="8" t="s">
        <v>32</v>
      </c>
      <c r="F13" s="23">
        <v>49.35</v>
      </c>
      <c r="G13" s="21">
        <v>40.36</v>
      </c>
      <c r="H13" s="21">
        <f>TRUNC((G13+(G13*$G$2)),2)</f>
        <v>50.95</v>
      </c>
      <c r="I13" s="21">
        <f>TRUNC((F13*H13),2)</f>
        <v>2514.38</v>
      </c>
    </row>
    <row r="14" spans="1:9" ht="24" customHeight="1" x14ac:dyDescent="0.25">
      <c r="A14" s="7" t="s">
        <v>609</v>
      </c>
      <c r="B14" s="9" t="s">
        <v>33</v>
      </c>
      <c r="C14" s="7" t="s">
        <v>18</v>
      </c>
      <c r="D14" s="7" t="s">
        <v>34</v>
      </c>
      <c r="E14" s="8" t="s">
        <v>24</v>
      </c>
      <c r="F14" s="23">
        <v>176.89</v>
      </c>
      <c r="G14" s="21">
        <v>3.21</v>
      </c>
      <c r="H14" s="21">
        <f t="shared" ref="H14:H18" si="4">TRUNC((G14+(G14*$G$2)),2)</f>
        <v>4.05</v>
      </c>
      <c r="I14" s="21">
        <f t="shared" ref="I14:I18" si="5">TRUNC((F14*H14),2)</f>
        <v>716.4</v>
      </c>
    </row>
    <row r="15" spans="1:9" ht="24" customHeight="1" x14ac:dyDescent="0.25">
      <c r="A15" s="7" t="s">
        <v>610</v>
      </c>
      <c r="B15" s="9" t="s">
        <v>35</v>
      </c>
      <c r="C15" s="7" t="s">
        <v>18</v>
      </c>
      <c r="D15" s="7" t="s">
        <v>36</v>
      </c>
      <c r="E15" s="8" t="s">
        <v>24</v>
      </c>
      <c r="F15" s="23">
        <v>388.57</v>
      </c>
      <c r="G15" s="21">
        <v>14.57</v>
      </c>
      <c r="H15" s="21">
        <f t="shared" si="4"/>
        <v>18.39</v>
      </c>
      <c r="I15" s="21">
        <f t="shared" si="5"/>
        <v>7145.8</v>
      </c>
    </row>
    <row r="16" spans="1:9" ht="24" customHeight="1" x14ac:dyDescent="0.25">
      <c r="A16" s="7" t="s">
        <v>611</v>
      </c>
      <c r="B16" s="9" t="s">
        <v>37</v>
      </c>
      <c r="C16" s="7" t="s">
        <v>18</v>
      </c>
      <c r="D16" s="7" t="s">
        <v>38</v>
      </c>
      <c r="E16" s="8" t="s">
        <v>39</v>
      </c>
      <c r="F16" s="23">
        <v>389.18</v>
      </c>
      <c r="G16" s="21">
        <v>1.66</v>
      </c>
      <c r="H16" s="21">
        <f t="shared" si="4"/>
        <v>2.09</v>
      </c>
      <c r="I16" s="21">
        <f t="shared" si="5"/>
        <v>813.38</v>
      </c>
    </row>
    <row r="17" spans="1:10" ht="36" customHeight="1" x14ac:dyDescent="0.25">
      <c r="A17" s="7" t="s">
        <v>612</v>
      </c>
      <c r="B17" s="9" t="s">
        <v>40</v>
      </c>
      <c r="C17" s="7" t="s">
        <v>18</v>
      </c>
      <c r="D17" s="7" t="s">
        <v>41</v>
      </c>
      <c r="E17" s="8" t="s">
        <v>32</v>
      </c>
      <c r="F17" s="23">
        <v>20.74</v>
      </c>
      <c r="G17" s="21">
        <v>181.53</v>
      </c>
      <c r="H17" s="21">
        <f t="shared" si="4"/>
        <v>229.16</v>
      </c>
      <c r="I17" s="21">
        <f t="shared" si="5"/>
        <v>4752.7700000000004</v>
      </c>
    </row>
    <row r="18" spans="1:10" ht="24" customHeight="1" x14ac:dyDescent="0.25">
      <c r="A18" s="7" t="s">
        <v>613</v>
      </c>
      <c r="B18" s="9" t="s">
        <v>42</v>
      </c>
      <c r="C18" s="7" t="s">
        <v>27</v>
      </c>
      <c r="D18" s="7" t="s">
        <v>43</v>
      </c>
      <c r="E18" s="8" t="s">
        <v>44</v>
      </c>
      <c r="F18" s="23">
        <v>177</v>
      </c>
      <c r="G18" s="21">
        <v>24.2</v>
      </c>
      <c r="H18" s="21">
        <f t="shared" si="4"/>
        <v>30.55</v>
      </c>
      <c r="I18" s="21">
        <f t="shared" si="5"/>
        <v>5407.35</v>
      </c>
    </row>
    <row r="19" spans="1:10" ht="24" customHeight="1" x14ac:dyDescent="0.25">
      <c r="A19" s="29" t="s">
        <v>614</v>
      </c>
      <c r="B19" s="50" t="s">
        <v>437</v>
      </c>
      <c r="C19" s="10" t="s">
        <v>27</v>
      </c>
      <c r="D19" s="10" t="s">
        <v>45</v>
      </c>
      <c r="E19" s="11" t="s">
        <v>46</v>
      </c>
      <c r="F19" s="24">
        <v>2</v>
      </c>
      <c r="G19" s="22">
        <v>1000</v>
      </c>
      <c r="H19" s="22">
        <f>TRUNC((G19+(G19*$G$2)),2)</f>
        <v>1262.4000000000001</v>
      </c>
      <c r="I19" s="22">
        <f>TRUNC((F19*H19),2)</f>
        <v>2524.8000000000002</v>
      </c>
    </row>
    <row r="20" spans="1:10" ht="24" customHeight="1" x14ac:dyDescent="0.25">
      <c r="A20" s="5" t="s">
        <v>47</v>
      </c>
      <c r="B20" s="5"/>
      <c r="C20" s="5"/>
      <c r="D20" s="5" t="s">
        <v>48</v>
      </c>
      <c r="E20" s="5"/>
      <c r="F20" s="27"/>
      <c r="G20" s="5"/>
      <c r="H20" s="5"/>
      <c r="I20" s="25">
        <f>I21+I34+I40+I46</f>
        <v>59545.780000000006</v>
      </c>
    </row>
    <row r="21" spans="1:10" ht="24" customHeight="1" x14ac:dyDescent="0.25">
      <c r="A21" s="5" t="s">
        <v>49</v>
      </c>
      <c r="B21" s="5"/>
      <c r="C21" s="5"/>
      <c r="D21" s="5" t="s">
        <v>50</v>
      </c>
      <c r="E21" s="5"/>
      <c r="F21" s="27"/>
      <c r="G21" s="5"/>
      <c r="H21" s="5"/>
      <c r="I21" s="25">
        <f>SUM(I22:I33)</f>
        <v>28871.64</v>
      </c>
    </row>
    <row r="22" spans="1:10" s="19" customFormat="1" ht="24" customHeight="1" x14ac:dyDescent="0.25">
      <c r="A22" s="7" t="s">
        <v>380</v>
      </c>
      <c r="B22" s="9">
        <v>96526</v>
      </c>
      <c r="C22" s="7" t="s">
        <v>18</v>
      </c>
      <c r="D22" s="7" t="s">
        <v>379</v>
      </c>
      <c r="E22" s="8" t="s">
        <v>32</v>
      </c>
      <c r="F22" s="23">
        <v>67</v>
      </c>
      <c r="G22" s="21">
        <v>201.54</v>
      </c>
      <c r="H22" s="21">
        <v>254.42</v>
      </c>
      <c r="I22" s="21">
        <f t="shared" ref="I22:I33" si="6">TRUNC((F22*H22),2)</f>
        <v>17046.14</v>
      </c>
    </row>
    <row r="23" spans="1:10" s="19" customFormat="1" ht="24.6" customHeight="1" x14ac:dyDescent="0.25">
      <c r="A23" s="7" t="s">
        <v>381</v>
      </c>
      <c r="B23" s="9">
        <v>96995</v>
      </c>
      <c r="C23" s="7" t="s">
        <v>18</v>
      </c>
      <c r="D23" s="7" t="s">
        <v>348</v>
      </c>
      <c r="E23" s="8" t="s">
        <v>32</v>
      </c>
      <c r="F23" s="23">
        <v>67</v>
      </c>
      <c r="G23" s="21">
        <v>33.619999999999997</v>
      </c>
      <c r="H23" s="21">
        <v>42.44</v>
      </c>
      <c r="I23" s="21">
        <f t="shared" si="6"/>
        <v>2843.48</v>
      </c>
    </row>
    <row r="24" spans="1:10" ht="48" customHeight="1" x14ac:dyDescent="0.25">
      <c r="A24" s="7" t="s">
        <v>382</v>
      </c>
      <c r="B24" s="9" t="s">
        <v>51</v>
      </c>
      <c r="C24" s="7" t="s">
        <v>18</v>
      </c>
      <c r="D24" s="7" t="s">
        <v>52</v>
      </c>
      <c r="E24" s="8" t="s">
        <v>39</v>
      </c>
      <c r="F24" s="23">
        <v>9</v>
      </c>
      <c r="G24" s="21">
        <v>59.23</v>
      </c>
      <c r="H24" s="21">
        <f t="shared" ref="H24:H47" si="7">TRUNC((G24+(G24*$G$2)),2)</f>
        <v>74.77</v>
      </c>
      <c r="I24" s="21">
        <f t="shared" si="6"/>
        <v>672.93</v>
      </c>
      <c r="J24" s="19"/>
    </row>
    <row r="25" spans="1:10" ht="36" customHeight="1" x14ac:dyDescent="0.25">
      <c r="A25" s="7" t="s">
        <v>383</v>
      </c>
      <c r="B25" s="9" t="s">
        <v>53</v>
      </c>
      <c r="C25" s="7" t="s">
        <v>18</v>
      </c>
      <c r="D25" s="7" t="s">
        <v>54</v>
      </c>
      <c r="E25" s="8" t="s">
        <v>39</v>
      </c>
      <c r="F25" s="23">
        <v>12</v>
      </c>
      <c r="G25" s="21">
        <v>11.75</v>
      </c>
      <c r="H25" s="21">
        <f t="shared" si="7"/>
        <v>14.83</v>
      </c>
      <c r="I25" s="21">
        <f t="shared" si="6"/>
        <v>177.96</v>
      </c>
    </row>
    <row r="26" spans="1:10" ht="36" customHeight="1" x14ac:dyDescent="0.25">
      <c r="A26" s="7" t="s">
        <v>384</v>
      </c>
      <c r="B26" s="9" t="s">
        <v>55</v>
      </c>
      <c r="C26" s="7" t="s">
        <v>18</v>
      </c>
      <c r="D26" s="7" t="s">
        <v>56</v>
      </c>
      <c r="E26" s="8" t="s">
        <v>24</v>
      </c>
      <c r="F26" s="23">
        <v>11</v>
      </c>
      <c r="G26" s="21">
        <v>8.08</v>
      </c>
      <c r="H26" s="21">
        <f t="shared" si="7"/>
        <v>10.199999999999999</v>
      </c>
      <c r="I26" s="21">
        <f t="shared" si="6"/>
        <v>112.2</v>
      </c>
    </row>
    <row r="27" spans="1:10" ht="24" customHeight="1" x14ac:dyDescent="0.25">
      <c r="A27" s="30" t="s">
        <v>385</v>
      </c>
      <c r="B27" s="12" t="s">
        <v>57</v>
      </c>
      <c r="C27" s="10" t="s">
        <v>18</v>
      </c>
      <c r="D27" s="10" t="s">
        <v>58</v>
      </c>
      <c r="E27" s="11" t="s">
        <v>32</v>
      </c>
      <c r="F27" s="24">
        <v>3.89</v>
      </c>
      <c r="G27" s="22">
        <v>79.849999999999994</v>
      </c>
      <c r="H27" s="22">
        <f t="shared" si="7"/>
        <v>100.8</v>
      </c>
      <c r="I27" s="22">
        <f t="shared" si="6"/>
        <v>392.11</v>
      </c>
    </row>
    <row r="28" spans="1:10" s="19" customFormat="1" ht="24" customHeight="1" x14ac:dyDescent="0.25">
      <c r="A28" s="7" t="s">
        <v>386</v>
      </c>
      <c r="B28" s="9">
        <v>100207</v>
      </c>
      <c r="C28" s="7" t="s">
        <v>18</v>
      </c>
      <c r="D28" s="7" t="s">
        <v>391</v>
      </c>
      <c r="E28" s="8" t="s">
        <v>392</v>
      </c>
      <c r="F28" s="23">
        <v>5.67</v>
      </c>
      <c r="G28" s="21">
        <v>292.60000000000002</v>
      </c>
      <c r="H28" s="21">
        <f t="shared" si="7"/>
        <v>369.37</v>
      </c>
      <c r="I28" s="21">
        <f t="shared" si="6"/>
        <v>2094.3200000000002</v>
      </c>
    </row>
    <row r="29" spans="1:10" ht="48" customHeight="1" x14ac:dyDescent="0.25">
      <c r="A29" s="7" t="s">
        <v>387</v>
      </c>
      <c r="B29" s="9" t="s">
        <v>59</v>
      </c>
      <c r="C29" s="7" t="s">
        <v>18</v>
      </c>
      <c r="D29" s="7" t="s">
        <v>60</v>
      </c>
      <c r="E29" s="8" t="s">
        <v>24</v>
      </c>
      <c r="F29" s="23">
        <v>23.5</v>
      </c>
      <c r="G29" s="21">
        <v>4.74</v>
      </c>
      <c r="H29" s="21">
        <f t="shared" si="7"/>
        <v>5.98</v>
      </c>
      <c r="I29" s="21">
        <f t="shared" si="6"/>
        <v>140.53</v>
      </c>
    </row>
    <row r="30" spans="1:10" ht="48" customHeight="1" x14ac:dyDescent="0.25">
      <c r="A30" s="7" t="s">
        <v>388</v>
      </c>
      <c r="B30" s="9" t="s">
        <v>61</v>
      </c>
      <c r="C30" s="7" t="s">
        <v>18</v>
      </c>
      <c r="D30" s="7" t="s">
        <v>62</v>
      </c>
      <c r="E30" s="8" t="s">
        <v>24</v>
      </c>
      <c r="F30" s="23">
        <v>23.5</v>
      </c>
      <c r="G30" s="21">
        <v>65.319999999999993</v>
      </c>
      <c r="H30" s="21">
        <f t="shared" si="7"/>
        <v>82.46</v>
      </c>
      <c r="I30" s="21">
        <f t="shared" si="6"/>
        <v>1937.81</v>
      </c>
    </row>
    <row r="31" spans="1:10" ht="48" customHeight="1" x14ac:dyDescent="0.25">
      <c r="A31" s="7" t="s">
        <v>389</v>
      </c>
      <c r="B31" s="9" t="s">
        <v>63</v>
      </c>
      <c r="C31" s="7" t="s">
        <v>18</v>
      </c>
      <c r="D31" s="7" t="s">
        <v>64</v>
      </c>
      <c r="E31" s="8" t="s">
        <v>24</v>
      </c>
      <c r="F31" s="23">
        <v>23.5</v>
      </c>
      <c r="G31" s="21">
        <v>32.450000000000003</v>
      </c>
      <c r="H31" s="21">
        <f t="shared" si="7"/>
        <v>40.96</v>
      </c>
      <c r="I31" s="21">
        <f t="shared" si="6"/>
        <v>962.56</v>
      </c>
    </row>
    <row r="32" spans="1:10" ht="24" customHeight="1" x14ac:dyDescent="0.25">
      <c r="A32" s="7" t="s">
        <v>390</v>
      </c>
      <c r="B32" s="9" t="s">
        <v>65</v>
      </c>
      <c r="C32" s="7" t="s">
        <v>18</v>
      </c>
      <c r="D32" s="7" t="s">
        <v>66</v>
      </c>
      <c r="E32" s="8" t="s">
        <v>44</v>
      </c>
      <c r="F32" s="23">
        <v>40</v>
      </c>
      <c r="G32" s="21">
        <v>14.02</v>
      </c>
      <c r="H32" s="21">
        <f t="shared" si="7"/>
        <v>17.690000000000001</v>
      </c>
      <c r="I32" s="21">
        <f t="shared" si="6"/>
        <v>707.6</v>
      </c>
    </row>
    <row r="33" spans="1:10" ht="24" customHeight="1" x14ac:dyDescent="0.25">
      <c r="A33" s="7" t="s">
        <v>393</v>
      </c>
      <c r="B33" s="9" t="s">
        <v>67</v>
      </c>
      <c r="C33" s="7" t="s">
        <v>18</v>
      </c>
      <c r="D33" s="7" t="s">
        <v>68</v>
      </c>
      <c r="E33" s="8" t="s">
        <v>44</v>
      </c>
      <c r="F33" s="23">
        <v>80</v>
      </c>
      <c r="G33" s="21">
        <v>17.670000000000002</v>
      </c>
      <c r="H33" s="21">
        <f t="shared" si="7"/>
        <v>22.3</v>
      </c>
      <c r="I33" s="21">
        <f t="shared" si="6"/>
        <v>1784</v>
      </c>
    </row>
    <row r="34" spans="1:10" ht="24" customHeight="1" x14ac:dyDescent="0.25">
      <c r="A34" s="5" t="s">
        <v>69</v>
      </c>
      <c r="B34" s="5"/>
      <c r="C34" s="5"/>
      <c r="D34" s="5" t="s">
        <v>398</v>
      </c>
      <c r="E34" s="5"/>
      <c r="F34" s="27"/>
      <c r="G34" s="26"/>
      <c r="H34" s="26"/>
      <c r="I34" s="25">
        <f>SUM(I35:I39)</f>
        <v>2051.14</v>
      </c>
    </row>
    <row r="35" spans="1:10" ht="60" customHeight="1" x14ac:dyDescent="0.25">
      <c r="A35" s="7" t="s">
        <v>70</v>
      </c>
      <c r="B35" s="9" t="s">
        <v>71</v>
      </c>
      <c r="C35" s="7" t="s">
        <v>18</v>
      </c>
      <c r="D35" s="7" t="s">
        <v>72</v>
      </c>
      <c r="E35" s="8" t="s">
        <v>39</v>
      </c>
      <c r="F35" s="23">
        <v>16</v>
      </c>
      <c r="G35" s="21">
        <v>60.6</v>
      </c>
      <c r="H35" s="21">
        <f t="shared" si="7"/>
        <v>76.5</v>
      </c>
      <c r="I35" s="21">
        <f t="shared" ref="I35" si="8">TRUNC((F35*H35),2)</f>
        <v>1224</v>
      </c>
    </row>
    <row r="36" spans="1:10" ht="36" customHeight="1" x14ac:dyDescent="0.25">
      <c r="A36" s="7" t="s">
        <v>73</v>
      </c>
      <c r="B36" s="9" t="s">
        <v>74</v>
      </c>
      <c r="C36" s="7" t="s">
        <v>18</v>
      </c>
      <c r="D36" s="7" t="s">
        <v>75</v>
      </c>
      <c r="E36" s="8" t="s">
        <v>76</v>
      </c>
      <c r="F36" s="23">
        <v>8</v>
      </c>
      <c r="G36" s="21">
        <v>39.54</v>
      </c>
      <c r="H36" s="21">
        <f t="shared" si="7"/>
        <v>49.91</v>
      </c>
      <c r="I36" s="21">
        <f t="shared" ref="I36:I39" si="9">TRUNC((F36*H36),2)</f>
        <v>399.28</v>
      </c>
    </row>
    <row r="37" spans="1:10" ht="36" customHeight="1" x14ac:dyDescent="0.25">
      <c r="A37" s="7" t="s">
        <v>395</v>
      </c>
      <c r="B37" s="9" t="s">
        <v>77</v>
      </c>
      <c r="C37" s="7" t="s">
        <v>18</v>
      </c>
      <c r="D37" s="7" t="s">
        <v>78</v>
      </c>
      <c r="E37" s="8" t="s">
        <v>76</v>
      </c>
      <c r="F37" s="23">
        <v>2</v>
      </c>
      <c r="G37" s="21">
        <v>67.150000000000006</v>
      </c>
      <c r="H37" s="21">
        <f t="shared" si="7"/>
        <v>84.77</v>
      </c>
      <c r="I37" s="21">
        <f t="shared" si="9"/>
        <v>169.54</v>
      </c>
    </row>
    <row r="38" spans="1:10" ht="41.4" customHeight="1" x14ac:dyDescent="0.25">
      <c r="A38" s="7" t="s">
        <v>396</v>
      </c>
      <c r="B38" s="9" t="s">
        <v>79</v>
      </c>
      <c r="C38" s="7" t="s">
        <v>18</v>
      </c>
      <c r="D38" s="7" t="s">
        <v>80</v>
      </c>
      <c r="E38" s="8" t="s">
        <v>76</v>
      </c>
      <c r="F38" s="23">
        <v>4</v>
      </c>
      <c r="G38" s="21">
        <v>32.5</v>
      </c>
      <c r="H38" s="21">
        <f t="shared" si="7"/>
        <v>41.02</v>
      </c>
      <c r="I38" s="21">
        <f t="shared" si="9"/>
        <v>164.08</v>
      </c>
    </row>
    <row r="39" spans="1:10" s="19" customFormat="1" ht="44.4" customHeight="1" x14ac:dyDescent="0.25">
      <c r="A39" s="7" t="s">
        <v>397</v>
      </c>
      <c r="B39" s="9">
        <v>91172</v>
      </c>
      <c r="C39" s="7" t="s">
        <v>18</v>
      </c>
      <c r="D39" s="7" t="s">
        <v>394</v>
      </c>
      <c r="E39" s="8" t="s">
        <v>39</v>
      </c>
      <c r="F39" s="23">
        <v>16</v>
      </c>
      <c r="G39" s="21">
        <v>4.67</v>
      </c>
      <c r="H39" s="21">
        <f t="shared" si="7"/>
        <v>5.89</v>
      </c>
      <c r="I39" s="21">
        <f t="shared" si="9"/>
        <v>94.24</v>
      </c>
    </row>
    <row r="40" spans="1:10" ht="24" customHeight="1" x14ac:dyDescent="0.25">
      <c r="A40" s="5" t="s">
        <v>81</v>
      </c>
      <c r="B40" s="5"/>
      <c r="C40" s="5"/>
      <c r="D40" s="5" t="s">
        <v>82</v>
      </c>
      <c r="E40" s="5"/>
      <c r="F40" s="27"/>
      <c r="G40" s="26"/>
      <c r="H40" s="26"/>
      <c r="I40" s="25">
        <f>SUM(I41:I45)</f>
        <v>28576.27</v>
      </c>
    </row>
    <row r="41" spans="1:10" ht="36" customHeight="1" x14ac:dyDescent="0.25">
      <c r="A41" s="7" t="s">
        <v>83</v>
      </c>
      <c r="B41" s="9" t="s">
        <v>84</v>
      </c>
      <c r="C41" s="7" t="s">
        <v>18</v>
      </c>
      <c r="D41" s="7" t="s">
        <v>85</v>
      </c>
      <c r="E41" s="8" t="s">
        <v>24</v>
      </c>
      <c r="F41" s="23">
        <v>300</v>
      </c>
      <c r="G41" s="21">
        <v>2.2799999999999998</v>
      </c>
      <c r="H41" s="21">
        <f t="shared" si="7"/>
        <v>2.87</v>
      </c>
      <c r="I41" s="21">
        <f t="shared" ref="I41" si="10">TRUNC((F41*H41),2)</f>
        <v>861</v>
      </c>
    </row>
    <row r="42" spans="1:10" ht="48" customHeight="1" x14ac:dyDescent="0.25">
      <c r="A42" s="7" t="s">
        <v>86</v>
      </c>
      <c r="B42" s="9" t="s">
        <v>87</v>
      </c>
      <c r="C42" s="7" t="s">
        <v>18</v>
      </c>
      <c r="D42" s="7" t="s">
        <v>88</v>
      </c>
      <c r="E42" s="8" t="s">
        <v>24</v>
      </c>
      <c r="F42" s="23">
        <v>300</v>
      </c>
      <c r="G42" s="21">
        <v>50.01</v>
      </c>
      <c r="H42" s="21">
        <f t="shared" si="7"/>
        <v>63.13</v>
      </c>
      <c r="I42" s="21">
        <f t="shared" ref="I42:I45" si="11">TRUNC((F42*H42),2)</f>
        <v>18939</v>
      </c>
    </row>
    <row r="43" spans="1:10" ht="24" customHeight="1" x14ac:dyDescent="0.25">
      <c r="A43" s="7" t="s">
        <v>89</v>
      </c>
      <c r="B43" s="9" t="s">
        <v>90</v>
      </c>
      <c r="C43" s="7" t="s">
        <v>18</v>
      </c>
      <c r="D43" s="7" t="s">
        <v>91</v>
      </c>
      <c r="E43" s="8" t="s">
        <v>24</v>
      </c>
      <c r="F43" s="23">
        <v>300</v>
      </c>
      <c r="G43" s="21">
        <v>4.91</v>
      </c>
      <c r="H43" s="21">
        <f t="shared" si="7"/>
        <v>6.19</v>
      </c>
      <c r="I43" s="21">
        <f t="shared" si="11"/>
        <v>1857</v>
      </c>
    </row>
    <row r="44" spans="1:10" s="19" customFormat="1" ht="24" customHeight="1" x14ac:dyDescent="0.25">
      <c r="A44" s="7" t="s">
        <v>399</v>
      </c>
      <c r="B44" s="9">
        <v>92544</v>
      </c>
      <c r="C44" s="7" t="s">
        <v>18</v>
      </c>
      <c r="D44" s="7" t="s">
        <v>400</v>
      </c>
      <c r="E44" s="8" t="s">
        <v>24</v>
      </c>
      <c r="F44" s="23">
        <v>300</v>
      </c>
      <c r="G44" s="21">
        <v>10.96</v>
      </c>
      <c r="H44" s="21">
        <f t="shared" si="7"/>
        <v>13.83</v>
      </c>
      <c r="I44" s="21">
        <f t="shared" si="11"/>
        <v>4149</v>
      </c>
      <c r="J44" s="28"/>
    </row>
    <row r="45" spans="1:10" s="19" customFormat="1" ht="24" customHeight="1" x14ac:dyDescent="0.25">
      <c r="A45" s="7" t="s">
        <v>401</v>
      </c>
      <c r="B45" s="9">
        <v>100207</v>
      </c>
      <c r="C45" s="7" t="s">
        <v>18</v>
      </c>
      <c r="D45" s="7" t="s">
        <v>391</v>
      </c>
      <c r="E45" s="8" t="s">
        <v>392</v>
      </c>
      <c r="F45" s="23">
        <v>7.5</v>
      </c>
      <c r="G45" s="21">
        <v>292.60000000000002</v>
      </c>
      <c r="H45" s="21">
        <f t="shared" si="7"/>
        <v>369.37</v>
      </c>
      <c r="I45" s="21">
        <f t="shared" si="11"/>
        <v>2770.27</v>
      </c>
      <c r="J45" s="28"/>
    </row>
    <row r="46" spans="1:10" ht="24" customHeight="1" x14ac:dyDescent="0.25">
      <c r="A46" s="5" t="s">
        <v>92</v>
      </c>
      <c r="B46" s="5"/>
      <c r="C46" s="5"/>
      <c r="D46" s="5" t="s">
        <v>93</v>
      </c>
      <c r="E46" s="5"/>
      <c r="F46" s="27"/>
      <c r="G46" s="26"/>
      <c r="H46" s="26"/>
      <c r="I46" s="25">
        <f>SUM(I47)</f>
        <v>46.73</v>
      </c>
    </row>
    <row r="47" spans="1:10" ht="24" customHeight="1" x14ac:dyDescent="0.25">
      <c r="A47" s="7" t="s">
        <v>94</v>
      </c>
      <c r="B47" s="53" t="s">
        <v>438</v>
      </c>
      <c r="C47" s="7" t="s">
        <v>27</v>
      </c>
      <c r="D47" s="7" t="s">
        <v>623</v>
      </c>
      <c r="E47" s="8" t="s">
        <v>24</v>
      </c>
      <c r="F47" s="23">
        <v>1.7</v>
      </c>
      <c r="G47" s="21">
        <f>COMPOSIÇÕES!J9</f>
        <v>21.78</v>
      </c>
      <c r="H47" s="21">
        <f t="shared" si="7"/>
        <v>27.49</v>
      </c>
      <c r="I47" s="21">
        <f t="shared" ref="I47" si="12">TRUNC((F47*H47),2)</f>
        <v>46.73</v>
      </c>
    </row>
    <row r="48" spans="1:10" ht="24" customHeight="1" x14ac:dyDescent="0.25">
      <c r="A48" s="5" t="s">
        <v>95</v>
      </c>
      <c r="B48" s="5"/>
      <c r="C48" s="5"/>
      <c r="D48" s="5" t="s">
        <v>96</v>
      </c>
      <c r="E48" s="5"/>
      <c r="F48" s="27"/>
      <c r="G48" s="26"/>
      <c r="H48" s="26"/>
      <c r="I48" s="25">
        <f>I49+I53+I63+I68+I71</f>
        <v>232464.84</v>
      </c>
    </row>
    <row r="49" spans="1:11" ht="24" customHeight="1" x14ac:dyDescent="0.25">
      <c r="A49" s="5" t="s">
        <v>97</v>
      </c>
      <c r="B49" s="5"/>
      <c r="C49" s="5"/>
      <c r="D49" s="5" t="s">
        <v>98</v>
      </c>
      <c r="E49" s="5"/>
      <c r="F49" s="27"/>
      <c r="G49" s="26"/>
      <c r="H49" s="26"/>
      <c r="I49" s="25">
        <f>SUM(I50:I52)</f>
        <v>48883.64</v>
      </c>
    </row>
    <row r="50" spans="1:11" ht="36" customHeight="1" x14ac:dyDescent="0.25">
      <c r="A50" s="7" t="s">
        <v>99</v>
      </c>
      <c r="B50" s="9" t="s">
        <v>100</v>
      </c>
      <c r="C50" s="7" t="s">
        <v>18</v>
      </c>
      <c r="D50" s="7" t="s">
        <v>101</v>
      </c>
      <c r="E50" s="8" t="s">
        <v>24</v>
      </c>
      <c r="F50" s="23">
        <v>784.23</v>
      </c>
      <c r="G50" s="21">
        <v>3.4</v>
      </c>
      <c r="H50" s="21">
        <f t="shared" ref="H50:H114" si="13">TRUNC((G50+(G50*$G$2)),2)</f>
        <v>4.29</v>
      </c>
      <c r="I50" s="21">
        <f t="shared" ref="I50" si="14">TRUNC((F50*H50),2)</f>
        <v>3364.34</v>
      </c>
    </row>
    <row r="51" spans="1:11" ht="48" customHeight="1" x14ac:dyDescent="0.25">
      <c r="A51" s="7" t="s">
        <v>102</v>
      </c>
      <c r="B51" s="9" t="s">
        <v>103</v>
      </c>
      <c r="C51" s="7" t="s">
        <v>18</v>
      </c>
      <c r="D51" s="7" t="s">
        <v>104</v>
      </c>
      <c r="E51" s="8" t="s">
        <v>32</v>
      </c>
      <c r="F51" s="23">
        <v>84.32</v>
      </c>
      <c r="G51" s="21">
        <v>404.97</v>
      </c>
      <c r="H51" s="21">
        <f t="shared" si="13"/>
        <v>511.23</v>
      </c>
      <c r="I51" s="21">
        <f t="shared" ref="I51:I52" si="15">TRUNC((F51*H51),2)</f>
        <v>43106.91</v>
      </c>
    </row>
    <row r="52" spans="1:11" ht="60" customHeight="1" x14ac:dyDescent="0.25">
      <c r="A52" s="7" t="s">
        <v>105</v>
      </c>
      <c r="B52" s="9" t="s">
        <v>106</v>
      </c>
      <c r="C52" s="7" t="s">
        <v>18</v>
      </c>
      <c r="D52" s="7" t="s">
        <v>107</v>
      </c>
      <c r="E52" s="8" t="s">
        <v>24</v>
      </c>
      <c r="F52" s="23">
        <v>84.32</v>
      </c>
      <c r="G52" s="21">
        <v>22.67</v>
      </c>
      <c r="H52" s="21">
        <f t="shared" si="13"/>
        <v>28.61</v>
      </c>
      <c r="I52" s="21">
        <f t="shared" si="15"/>
        <v>2412.39</v>
      </c>
    </row>
    <row r="53" spans="1:11" ht="24" customHeight="1" x14ac:dyDescent="0.25">
      <c r="A53" s="5" t="s">
        <v>108</v>
      </c>
      <c r="B53" s="5"/>
      <c r="C53" s="5"/>
      <c r="D53" s="5" t="s">
        <v>109</v>
      </c>
      <c r="E53" s="5"/>
      <c r="F53" s="27"/>
      <c r="G53" s="26"/>
      <c r="H53" s="26"/>
      <c r="I53" s="25">
        <f>SUM(I54:I62)</f>
        <v>124767.20999999999</v>
      </c>
      <c r="K53" s="34"/>
    </row>
    <row r="54" spans="1:11" ht="24" customHeight="1" x14ac:dyDescent="0.25">
      <c r="A54" s="7" t="s">
        <v>615</v>
      </c>
      <c r="B54" s="53" t="s">
        <v>439</v>
      </c>
      <c r="C54" s="7" t="s">
        <v>27</v>
      </c>
      <c r="D54" s="7" t="s">
        <v>110</v>
      </c>
      <c r="E54" s="8" t="s">
        <v>24</v>
      </c>
      <c r="F54" s="23">
        <v>367.57</v>
      </c>
      <c r="G54" s="21">
        <f>COMPOSIÇÕES!J15</f>
        <v>14.78</v>
      </c>
      <c r="H54" s="21">
        <f t="shared" si="13"/>
        <v>18.649999999999999</v>
      </c>
      <c r="I54" s="21">
        <f t="shared" ref="I54:I56" si="16">TRUNC((F54*H54),2)</f>
        <v>6855.18</v>
      </c>
    </row>
    <row r="55" spans="1:11" ht="24" customHeight="1" x14ac:dyDescent="0.25">
      <c r="A55" s="7" t="s">
        <v>616</v>
      </c>
      <c r="B55" s="53" t="s">
        <v>443</v>
      </c>
      <c r="C55" s="7" t="s">
        <v>27</v>
      </c>
      <c r="D55" s="7" t="s">
        <v>111</v>
      </c>
      <c r="E55" s="8" t="s">
        <v>24</v>
      </c>
      <c r="F55" s="23">
        <v>107.22</v>
      </c>
      <c r="G55" s="21">
        <f>COMPOSIÇÕES!J21</f>
        <v>23.12</v>
      </c>
      <c r="H55" s="21">
        <f t="shared" si="13"/>
        <v>29.18</v>
      </c>
      <c r="I55" s="21">
        <f t="shared" si="16"/>
        <v>3128.67</v>
      </c>
    </row>
    <row r="56" spans="1:11" ht="24" customHeight="1" x14ac:dyDescent="0.25">
      <c r="A56" s="7" t="s">
        <v>617</v>
      </c>
      <c r="B56" s="53" t="s">
        <v>447</v>
      </c>
      <c r="C56" s="7" t="s">
        <v>27</v>
      </c>
      <c r="D56" s="7" t="s">
        <v>112</v>
      </c>
      <c r="E56" s="8" t="s">
        <v>24</v>
      </c>
      <c r="F56" s="23">
        <v>969.59</v>
      </c>
      <c r="G56" s="21">
        <f>COMPOSIÇÕES!J27</f>
        <v>14.78</v>
      </c>
      <c r="H56" s="21">
        <f t="shared" si="13"/>
        <v>18.649999999999999</v>
      </c>
      <c r="I56" s="21">
        <f t="shared" si="16"/>
        <v>18082.849999999999</v>
      </c>
    </row>
    <row r="57" spans="1:11" ht="24" customHeight="1" x14ac:dyDescent="0.25">
      <c r="A57" s="7" t="s">
        <v>618</v>
      </c>
      <c r="B57" s="53" t="s">
        <v>449</v>
      </c>
      <c r="C57" s="7" t="s">
        <v>27</v>
      </c>
      <c r="D57" s="7" t="s">
        <v>624</v>
      </c>
      <c r="E57" s="8" t="s">
        <v>24</v>
      </c>
      <c r="F57" s="23">
        <v>235</v>
      </c>
      <c r="G57" s="21">
        <f>COMPOSIÇÕES!J35</f>
        <v>154.29</v>
      </c>
      <c r="H57" s="21">
        <f t="shared" si="13"/>
        <v>194.77</v>
      </c>
      <c r="I57" s="21">
        <f t="shared" ref="I57:I62" si="17">TRUNC((F57*H57),2)</f>
        <v>45770.95</v>
      </c>
    </row>
    <row r="58" spans="1:11" ht="24" customHeight="1" x14ac:dyDescent="0.25">
      <c r="A58" s="7" t="s">
        <v>619</v>
      </c>
      <c r="B58" s="53" t="s">
        <v>454</v>
      </c>
      <c r="C58" s="7" t="s">
        <v>27</v>
      </c>
      <c r="D58" s="7" t="s">
        <v>625</v>
      </c>
      <c r="E58" s="8" t="s">
        <v>24</v>
      </c>
      <c r="F58" s="23">
        <v>117</v>
      </c>
      <c r="G58" s="21">
        <f>COMPOSIÇÕES!J43</f>
        <v>150.43</v>
      </c>
      <c r="H58" s="21">
        <f t="shared" si="13"/>
        <v>189.9</v>
      </c>
      <c r="I58" s="21">
        <f t="shared" si="17"/>
        <v>22218.3</v>
      </c>
      <c r="J58" s="80"/>
    </row>
    <row r="59" spans="1:11" ht="24" customHeight="1" x14ac:dyDescent="0.25">
      <c r="A59" s="7" t="s">
        <v>620</v>
      </c>
      <c r="B59" s="53" t="s">
        <v>455</v>
      </c>
      <c r="C59" s="7" t="s">
        <v>27</v>
      </c>
      <c r="D59" s="7" t="s">
        <v>652</v>
      </c>
      <c r="E59" s="8" t="s">
        <v>24</v>
      </c>
      <c r="F59" s="23">
        <v>27</v>
      </c>
      <c r="G59" s="21">
        <f>COMPOSIÇÕES!J51</f>
        <v>117.91</v>
      </c>
      <c r="H59" s="21">
        <f t="shared" si="13"/>
        <v>148.84</v>
      </c>
      <c r="I59" s="21">
        <f t="shared" si="17"/>
        <v>4018.68</v>
      </c>
    </row>
    <row r="60" spans="1:11" s="78" customFormat="1" ht="24" customHeight="1" x14ac:dyDescent="0.25">
      <c r="A60" s="7" t="s">
        <v>621</v>
      </c>
      <c r="B60" s="53" t="s">
        <v>455</v>
      </c>
      <c r="C60" s="7" t="s">
        <v>27</v>
      </c>
      <c r="D60" s="7" t="s">
        <v>659</v>
      </c>
      <c r="E60" s="8" t="s">
        <v>24</v>
      </c>
      <c r="F60" s="23">
        <v>25</v>
      </c>
      <c r="G60" s="21">
        <f>COMPOSIÇÕES!J167</f>
        <v>127.01</v>
      </c>
      <c r="H60" s="21">
        <f t="shared" ref="H60" si="18">TRUNC((G60+(G60*$G$2)),2)</f>
        <v>160.33000000000001</v>
      </c>
      <c r="I60" s="21">
        <f t="shared" ref="I60" si="19">TRUNC((F60*H60),2)</f>
        <v>4008.25</v>
      </c>
    </row>
    <row r="61" spans="1:11" ht="24" customHeight="1" x14ac:dyDescent="0.25">
      <c r="A61" s="7" t="s">
        <v>622</v>
      </c>
      <c r="B61" s="9" t="s">
        <v>113</v>
      </c>
      <c r="C61" s="7" t="s">
        <v>18</v>
      </c>
      <c r="D61" s="7" t="s">
        <v>114</v>
      </c>
      <c r="E61" s="8" t="s">
        <v>24</v>
      </c>
      <c r="F61" s="23">
        <v>536.16999999999996</v>
      </c>
      <c r="G61" s="21">
        <v>27.32</v>
      </c>
      <c r="H61" s="21">
        <f t="shared" si="13"/>
        <v>34.479999999999997</v>
      </c>
      <c r="I61" s="21">
        <f t="shared" si="17"/>
        <v>18487.14</v>
      </c>
    </row>
    <row r="62" spans="1:11" ht="24" customHeight="1" x14ac:dyDescent="0.25">
      <c r="A62" s="7" t="s">
        <v>655</v>
      </c>
      <c r="B62" s="9" t="s">
        <v>115</v>
      </c>
      <c r="C62" s="7" t="s">
        <v>18</v>
      </c>
      <c r="D62" s="7" t="s">
        <v>116</v>
      </c>
      <c r="E62" s="8" t="s">
        <v>39</v>
      </c>
      <c r="F62" s="23">
        <v>23</v>
      </c>
      <c r="G62" s="21">
        <v>75.680000000000007</v>
      </c>
      <c r="H62" s="21">
        <f t="shared" si="13"/>
        <v>95.53</v>
      </c>
      <c r="I62" s="21">
        <f t="shared" si="17"/>
        <v>2197.19</v>
      </c>
    </row>
    <row r="63" spans="1:11" ht="24" customHeight="1" x14ac:dyDescent="0.25">
      <c r="A63" s="5" t="s">
        <v>117</v>
      </c>
      <c r="B63" s="5"/>
      <c r="C63" s="5"/>
      <c r="D63" s="5" t="s">
        <v>118</v>
      </c>
      <c r="E63" s="5"/>
      <c r="F63" s="27"/>
      <c r="G63" s="26"/>
      <c r="H63" s="26"/>
      <c r="I63" s="25">
        <f>SUM(I64:I67)</f>
        <v>28578.730000000003</v>
      </c>
    </row>
    <row r="64" spans="1:11" ht="36" customHeight="1" x14ac:dyDescent="0.25">
      <c r="A64" s="7" t="s">
        <v>119</v>
      </c>
      <c r="B64" s="9" t="s">
        <v>120</v>
      </c>
      <c r="C64" s="7" t="s">
        <v>18</v>
      </c>
      <c r="D64" s="7" t="s">
        <v>121</v>
      </c>
      <c r="E64" s="8" t="s">
        <v>24</v>
      </c>
      <c r="F64" s="23">
        <v>32</v>
      </c>
      <c r="G64" s="21">
        <v>16.54</v>
      </c>
      <c r="H64" s="21">
        <f t="shared" si="13"/>
        <v>20.88</v>
      </c>
      <c r="I64" s="21">
        <f t="shared" ref="I64" si="20">TRUNC((F64*H64),2)</f>
        <v>668.16</v>
      </c>
    </row>
    <row r="65" spans="1:9" ht="36" customHeight="1" x14ac:dyDescent="0.25">
      <c r="A65" s="7" t="s">
        <v>122</v>
      </c>
      <c r="B65" s="9" t="s">
        <v>123</v>
      </c>
      <c r="C65" s="7" t="s">
        <v>18</v>
      </c>
      <c r="D65" s="7" t="s">
        <v>124</v>
      </c>
      <c r="E65" s="8" t="s">
        <v>24</v>
      </c>
      <c r="F65" s="23">
        <v>82.63</v>
      </c>
      <c r="G65" s="21">
        <v>16</v>
      </c>
      <c r="H65" s="21">
        <f t="shared" si="13"/>
        <v>20.190000000000001</v>
      </c>
      <c r="I65" s="21">
        <f t="shared" ref="I65:I67" si="21">TRUNC((F65*H65),2)</f>
        <v>1668.29</v>
      </c>
    </row>
    <row r="66" spans="1:9" ht="24" customHeight="1" x14ac:dyDescent="0.25">
      <c r="A66" s="7" t="s">
        <v>628</v>
      </c>
      <c r="B66" s="53" t="s">
        <v>456</v>
      </c>
      <c r="C66" s="7" t="s">
        <v>27</v>
      </c>
      <c r="D66" s="7" t="s">
        <v>125</v>
      </c>
      <c r="E66" s="8" t="s">
        <v>24</v>
      </c>
      <c r="F66" s="23">
        <v>115.2</v>
      </c>
      <c r="G66" s="21">
        <f>COMPOSIÇÕES!J58</f>
        <v>170.68</v>
      </c>
      <c r="H66" s="21">
        <f t="shared" si="13"/>
        <v>215.46</v>
      </c>
      <c r="I66" s="21">
        <f t="shared" si="21"/>
        <v>24820.99</v>
      </c>
    </row>
    <row r="67" spans="1:9" ht="36" customHeight="1" x14ac:dyDescent="0.25">
      <c r="A67" s="7" t="s">
        <v>629</v>
      </c>
      <c r="B67" s="9" t="s">
        <v>126</v>
      </c>
      <c r="C67" s="7" t="s">
        <v>18</v>
      </c>
      <c r="D67" s="7" t="s">
        <v>127</v>
      </c>
      <c r="E67" s="8" t="s">
        <v>24</v>
      </c>
      <c r="F67" s="23">
        <v>42.1</v>
      </c>
      <c r="G67" s="21">
        <v>26.75</v>
      </c>
      <c r="H67" s="21">
        <f t="shared" si="13"/>
        <v>33.76</v>
      </c>
      <c r="I67" s="21">
        <f t="shared" si="21"/>
        <v>1421.29</v>
      </c>
    </row>
    <row r="68" spans="1:9" ht="24" customHeight="1" x14ac:dyDescent="0.25">
      <c r="A68" s="5" t="s">
        <v>128</v>
      </c>
      <c r="B68" s="5"/>
      <c r="C68" s="5"/>
      <c r="D68" s="5" t="s">
        <v>129</v>
      </c>
      <c r="E68" s="5"/>
      <c r="F68" s="27"/>
      <c r="G68" s="26"/>
      <c r="H68" s="26"/>
      <c r="I68" s="25">
        <f>SUM(I69:I70)</f>
        <v>10092.76</v>
      </c>
    </row>
    <row r="69" spans="1:9" ht="36" customHeight="1" x14ac:dyDescent="0.25">
      <c r="A69" s="7" t="s">
        <v>130</v>
      </c>
      <c r="B69" s="9" t="s">
        <v>131</v>
      </c>
      <c r="C69" s="7" t="s">
        <v>18</v>
      </c>
      <c r="D69" s="7" t="s">
        <v>132</v>
      </c>
      <c r="E69" s="8" t="s">
        <v>76</v>
      </c>
      <c r="F69" s="23">
        <v>8.77</v>
      </c>
      <c r="G69" s="21">
        <v>540.62</v>
      </c>
      <c r="H69" s="21">
        <f t="shared" si="13"/>
        <v>682.47</v>
      </c>
      <c r="I69" s="21">
        <f t="shared" ref="I69:I70" si="22">TRUNC((F69*H69),2)</f>
        <v>5985.26</v>
      </c>
    </row>
    <row r="70" spans="1:9" ht="24" customHeight="1" x14ac:dyDescent="0.25">
      <c r="A70" s="7" t="s">
        <v>133</v>
      </c>
      <c r="B70" s="53" t="s">
        <v>459</v>
      </c>
      <c r="C70" s="7" t="s">
        <v>27</v>
      </c>
      <c r="D70" s="7" t="s">
        <v>134</v>
      </c>
      <c r="E70" s="8" t="s">
        <v>135</v>
      </c>
      <c r="F70" s="23">
        <v>5</v>
      </c>
      <c r="G70" s="21">
        <f>COMPOSIÇÕES!J68</f>
        <v>650.75</v>
      </c>
      <c r="H70" s="21">
        <f t="shared" si="13"/>
        <v>821.5</v>
      </c>
      <c r="I70" s="21">
        <f t="shared" si="22"/>
        <v>4107.5</v>
      </c>
    </row>
    <row r="71" spans="1:9" s="76" customFormat="1" ht="24" customHeight="1" x14ac:dyDescent="0.25">
      <c r="A71" s="5" t="s">
        <v>633</v>
      </c>
      <c r="B71" s="5"/>
      <c r="C71" s="5"/>
      <c r="D71" s="5" t="s">
        <v>635</v>
      </c>
      <c r="E71" s="5"/>
      <c r="F71" s="27"/>
      <c r="G71" s="26"/>
      <c r="H71" s="26"/>
      <c r="I71" s="25">
        <f>I72</f>
        <v>20142.5</v>
      </c>
    </row>
    <row r="72" spans="1:9" s="76" customFormat="1" ht="24" customHeight="1" x14ac:dyDescent="0.25">
      <c r="A72" s="7" t="s">
        <v>634</v>
      </c>
      <c r="B72" s="53">
        <v>96114</v>
      </c>
      <c r="C72" s="7" t="s">
        <v>18</v>
      </c>
      <c r="D72" s="7" t="s">
        <v>636</v>
      </c>
      <c r="E72" s="83" t="s">
        <v>24</v>
      </c>
      <c r="F72" s="23">
        <v>250</v>
      </c>
      <c r="G72" s="21">
        <v>63.83</v>
      </c>
      <c r="H72" s="21">
        <f t="shared" ref="H72" si="23">TRUNC((G72+(G72*$G$2)),2)</f>
        <v>80.569999999999993</v>
      </c>
      <c r="I72" s="21">
        <f t="shared" ref="I72" si="24">TRUNC((F72*H72),2)</f>
        <v>20142.5</v>
      </c>
    </row>
    <row r="73" spans="1:9" ht="24" customHeight="1" x14ac:dyDescent="0.25">
      <c r="A73" s="5" t="s">
        <v>136</v>
      </c>
      <c r="B73" s="5"/>
      <c r="C73" s="5"/>
      <c r="D73" s="5" t="s">
        <v>137</v>
      </c>
      <c r="E73" s="5"/>
      <c r="F73" s="27"/>
      <c r="G73" s="26"/>
      <c r="H73" s="26"/>
      <c r="I73" s="25">
        <f>I74</f>
        <v>72721.279999999999</v>
      </c>
    </row>
    <row r="74" spans="1:9" ht="60" customHeight="1" x14ac:dyDescent="0.25">
      <c r="A74" s="7" t="s">
        <v>138</v>
      </c>
      <c r="B74" s="9" t="s">
        <v>139</v>
      </c>
      <c r="C74" s="7" t="s">
        <v>18</v>
      </c>
      <c r="D74" s="7" t="s">
        <v>140</v>
      </c>
      <c r="E74" s="8" t="s">
        <v>24</v>
      </c>
      <c r="F74" s="23">
        <v>761.32</v>
      </c>
      <c r="G74" s="21">
        <v>75.67</v>
      </c>
      <c r="H74" s="21">
        <f t="shared" si="13"/>
        <v>95.52</v>
      </c>
      <c r="I74" s="21">
        <f t="shared" ref="I74" si="25">TRUNC((F74*H74),2)</f>
        <v>72721.279999999999</v>
      </c>
    </row>
    <row r="75" spans="1:9" ht="24" customHeight="1" x14ac:dyDescent="0.25">
      <c r="A75" s="5" t="s">
        <v>141</v>
      </c>
      <c r="B75" s="5"/>
      <c r="C75" s="5"/>
      <c r="D75" s="5" t="s">
        <v>142</v>
      </c>
      <c r="E75" s="5"/>
      <c r="F75" s="27"/>
      <c r="G75" s="26"/>
      <c r="H75" s="26"/>
      <c r="I75" s="25">
        <f>SUM(I76:I77)</f>
        <v>25598.89</v>
      </c>
    </row>
    <row r="76" spans="1:9" ht="36" customHeight="1" x14ac:dyDescent="0.25">
      <c r="A76" s="7" t="s">
        <v>143</v>
      </c>
      <c r="B76" s="9" t="s">
        <v>144</v>
      </c>
      <c r="C76" s="7" t="s">
        <v>18</v>
      </c>
      <c r="D76" s="7" t="s">
        <v>145</v>
      </c>
      <c r="E76" s="8" t="s">
        <v>32</v>
      </c>
      <c r="F76" s="23">
        <v>1.5</v>
      </c>
      <c r="G76" s="21">
        <v>2865.39</v>
      </c>
      <c r="H76" s="21">
        <f t="shared" si="13"/>
        <v>3617.27</v>
      </c>
      <c r="I76" s="21">
        <f t="shared" ref="I76" si="26">TRUNC((F76*H76),2)</f>
        <v>5425.9</v>
      </c>
    </row>
    <row r="77" spans="1:9" ht="24" customHeight="1" x14ac:dyDescent="0.25">
      <c r="A77" s="7" t="s">
        <v>146</v>
      </c>
      <c r="B77" s="53" t="s">
        <v>466</v>
      </c>
      <c r="C77" s="7" t="s">
        <v>27</v>
      </c>
      <c r="D77" s="7" t="s">
        <v>147</v>
      </c>
      <c r="E77" s="8" t="s">
        <v>24</v>
      </c>
      <c r="F77" s="23">
        <v>27.18</v>
      </c>
      <c r="G77" s="21">
        <f>COMPOSIÇÕES!J77</f>
        <v>587.92999999999995</v>
      </c>
      <c r="H77" s="21">
        <f t="shared" si="13"/>
        <v>742.2</v>
      </c>
      <c r="I77" s="21">
        <f t="shared" ref="I77" si="27">TRUNC((F77*H77),2)</f>
        <v>20172.990000000002</v>
      </c>
    </row>
    <row r="78" spans="1:9" ht="24" customHeight="1" x14ac:dyDescent="0.25">
      <c r="A78" s="5" t="s">
        <v>148</v>
      </c>
      <c r="B78" s="5"/>
      <c r="C78" s="5"/>
      <c r="D78" s="5" t="s">
        <v>149</v>
      </c>
      <c r="E78" s="5"/>
      <c r="F78" s="27"/>
      <c r="G78" s="26"/>
      <c r="H78" s="26"/>
      <c r="I78" s="25">
        <f>I79</f>
        <v>8096.34</v>
      </c>
    </row>
    <row r="79" spans="1:9" ht="24" customHeight="1" x14ac:dyDescent="0.25">
      <c r="A79" s="7" t="s">
        <v>150</v>
      </c>
      <c r="B79" s="53" t="s">
        <v>476</v>
      </c>
      <c r="C79" s="7" t="s">
        <v>27</v>
      </c>
      <c r="D79" s="7" t="s">
        <v>151</v>
      </c>
      <c r="E79" s="8" t="s">
        <v>135</v>
      </c>
      <c r="F79" s="23">
        <v>3.03</v>
      </c>
      <c r="G79" s="21">
        <f>COMPOSIÇÕES!J94</f>
        <v>2116.65</v>
      </c>
      <c r="H79" s="21">
        <f t="shared" si="13"/>
        <v>2672.06</v>
      </c>
      <c r="I79" s="21">
        <f t="shared" ref="I79" si="28">TRUNC((F79*H79),2)</f>
        <v>8096.34</v>
      </c>
    </row>
    <row r="80" spans="1:9" ht="24" customHeight="1" x14ac:dyDescent="0.25">
      <c r="A80" s="5" t="s">
        <v>152</v>
      </c>
      <c r="B80" s="5"/>
      <c r="C80" s="5"/>
      <c r="D80" s="5" t="s">
        <v>153</v>
      </c>
      <c r="E80" s="5"/>
      <c r="F80" s="27"/>
      <c r="G80" s="26"/>
      <c r="H80" s="26"/>
      <c r="I80" s="25">
        <f>I81</f>
        <v>3311.32</v>
      </c>
    </row>
    <row r="81" spans="1:9" ht="36" customHeight="1" x14ac:dyDescent="0.25">
      <c r="A81" s="7" t="s">
        <v>154</v>
      </c>
      <c r="B81" s="9" t="s">
        <v>155</v>
      </c>
      <c r="C81" s="7" t="s">
        <v>18</v>
      </c>
      <c r="D81" s="7" t="s">
        <v>156</v>
      </c>
      <c r="E81" s="8" t="s">
        <v>24</v>
      </c>
      <c r="F81" s="23">
        <v>76</v>
      </c>
      <c r="G81" s="21">
        <v>34.520000000000003</v>
      </c>
      <c r="H81" s="21">
        <f t="shared" si="13"/>
        <v>43.57</v>
      </c>
      <c r="I81" s="21">
        <f t="shared" ref="I81" si="29">TRUNC((F81*H81),2)</f>
        <v>3311.32</v>
      </c>
    </row>
    <row r="82" spans="1:9" ht="24" customHeight="1" x14ac:dyDescent="0.25">
      <c r="A82" s="5" t="s">
        <v>157</v>
      </c>
      <c r="B82" s="5"/>
      <c r="C82" s="5"/>
      <c r="D82" s="5" t="s">
        <v>158</v>
      </c>
      <c r="E82" s="5"/>
      <c r="F82" s="27"/>
      <c r="G82" s="26"/>
      <c r="H82" s="26"/>
      <c r="I82" s="25">
        <f>SUM(I83:I134)</f>
        <v>28829.19</v>
      </c>
    </row>
    <row r="83" spans="1:9" ht="24" customHeight="1" x14ac:dyDescent="0.25">
      <c r="A83" s="7" t="s">
        <v>159</v>
      </c>
      <c r="B83" s="9" t="s">
        <v>160</v>
      </c>
      <c r="C83" s="7" t="s">
        <v>18</v>
      </c>
      <c r="D83" s="7" t="s">
        <v>161</v>
      </c>
      <c r="E83" s="8" t="s">
        <v>76</v>
      </c>
      <c r="F83" s="23">
        <v>1</v>
      </c>
      <c r="G83" s="21">
        <v>507.4</v>
      </c>
      <c r="H83" s="21">
        <f t="shared" si="13"/>
        <v>640.54</v>
      </c>
      <c r="I83" s="21">
        <f t="shared" ref="I83" si="30">TRUNC((F83*H83),2)</f>
        <v>640.54</v>
      </c>
    </row>
    <row r="84" spans="1:9" ht="72" customHeight="1" x14ac:dyDescent="0.25">
      <c r="A84" s="7" t="s">
        <v>162</v>
      </c>
      <c r="B84" s="9" t="s">
        <v>163</v>
      </c>
      <c r="C84" s="7" t="s">
        <v>18</v>
      </c>
      <c r="D84" s="7" t="s">
        <v>164</v>
      </c>
      <c r="E84" s="8" t="s">
        <v>76</v>
      </c>
      <c r="F84" s="23">
        <v>4</v>
      </c>
      <c r="G84" s="21">
        <v>457.98</v>
      </c>
      <c r="H84" s="21">
        <f t="shared" si="13"/>
        <v>578.15</v>
      </c>
      <c r="I84" s="21">
        <f t="shared" ref="I84:I134" si="31">TRUNC((F84*H84),2)</f>
        <v>2312.6</v>
      </c>
    </row>
    <row r="85" spans="1:9" ht="24" customHeight="1" x14ac:dyDescent="0.25">
      <c r="A85" s="7" t="s">
        <v>165</v>
      </c>
      <c r="B85" s="53" t="s">
        <v>488</v>
      </c>
      <c r="C85" s="7" t="s">
        <v>27</v>
      </c>
      <c r="D85" s="7" t="s">
        <v>166</v>
      </c>
      <c r="E85" s="8" t="s">
        <v>135</v>
      </c>
      <c r="F85" s="23">
        <v>2</v>
      </c>
      <c r="G85" s="21">
        <f>COMPOSIÇÕES!J105</f>
        <v>38.340000000000003</v>
      </c>
      <c r="H85" s="21">
        <f t="shared" si="13"/>
        <v>48.4</v>
      </c>
      <c r="I85" s="21">
        <f t="shared" si="31"/>
        <v>96.8</v>
      </c>
    </row>
    <row r="86" spans="1:9" ht="24" customHeight="1" x14ac:dyDescent="0.25">
      <c r="A86" s="7" t="s">
        <v>167</v>
      </c>
      <c r="B86" s="53" t="s">
        <v>497</v>
      </c>
      <c r="C86" s="7" t="s">
        <v>27</v>
      </c>
      <c r="D86" s="7" t="s">
        <v>498</v>
      </c>
      <c r="E86" s="8" t="s">
        <v>135</v>
      </c>
      <c r="F86" s="23">
        <v>7</v>
      </c>
      <c r="G86" s="21">
        <f>COMPOSIÇÕES!J116</f>
        <v>58.31</v>
      </c>
      <c r="H86" s="21">
        <f t="shared" si="13"/>
        <v>73.61</v>
      </c>
      <c r="I86" s="21">
        <f t="shared" si="31"/>
        <v>515.27</v>
      </c>
    </row>
    <row r="87" spans="1:9" ht="24" customHeight="1" x14ac:dyDescent="0.25">
      <c r="A87" s="7" t="s">
        <v>168</v>
      </c>
      <c r="B87" s="9" t="s">
        <v>169</v>
      </c>
      <c r="C87" s="7" t="s">
        <v>18</v>
      </c>
      <c r="D87" s="7" t="s">
        <v>170</v>
      </c>
      <c r="E87" s="8" t="s">
        <v>76</v>
      </c>
      <c r="F87" s="23">
        <v>4</v>
      </c>
      <c r="G87" s="21">
        <v>19.16</v>
      </c>
      <c r="H87" s="21">
        <f t="shared" si="13"/>
        <v>24.18</v>
      </c>
      <c r="I87" s="21">
        <f t="shared" si="31"/>
        <v>96.72</v>
      </c>
    </row>
    <row r="88" spans="1:9" ht="24" customHeight="1" x14ac:dyDescent="0.25">
      <c r="A88" s="7" t="s">
        <v>171</v>
      </c>
      <c r="B88" s="9" t="s">
        <v>172</v>
      </c>
      <c r="C88" s="7" t="s">
        <v>18</v>
      </c>
      <c r="D88" s="7" t="s">
        <v>173</v>
      </c>
      <c r="E88" s="8" t="s">
        <v>76</v>
      </c>
      <c r="F88" s="23">
        <v>4</v>
      </c>
      <c r="G88" s="21">
        <v>156.16999999999999</v>
      </c>
      <c r="H88" s="21">
        <f t="shared" si="13"/>
        <v>197.14</v>
      </c>
      <c r="I88" s="21">
        <f t="shared" si="31"/>
        <v>788.56</v>
      </c>
    </row>
    <row r="89" spans="1:9" ht="24" customHeight="1" x14ac:dyDescent="0.25">
      <c r="A89" s="7" t="s">
        <v>174</v>
      </c>
      <c r="B89" s="9" t="s">
        <v>175</v>
      </c>
      <c r="C89" s="7" t="s">
        <v>18</v>
      </c>
      <c r="D89" s="7" t="s">
        <v>176</v>
      </c>
      <c r="E89" s="8" t="s">
        <v>76</v>
      </c>
      <c r="F89" s="23">
        <v>4</v>
      </c>
      <c r="G89" s="21">
        <v>10.92</v>
      </c>
      <c r="H89" s="21">
        <f t="shared" si="13"/>
        <v>13.78</v>
      </c>
      <c r="I89" s="21">
        <f t="shared" si="31"/>
        <v>55.12</v>
      </c>
    </row>
    <row r="90" spans="1:9" ht="36" customHeight="1" x14ac:dyDescent="0.25">
      <c r="A90" s="7" t="s">
        <v>177</v>
      </c>
      <c r="B90" s="9" t="s">
        <v>178</v>
      </c>
      <c r="C90" s="7" t="s">
        <v>18</v>
      </c>
      <c r="D90" s="7" t="s">
        <v>179</v>
      </c>
      <c r="E90" s="8" t="s">
        <v>76</v>
      </c>
      <c r="F90" s="23">
        <v>5</v>
      </c>
      <c r="G90" s="21">
        <v>27.57</v>
      </c>
      <c r="H90" s="21">
        <f t="shared" si="13"/>
        <v>34.799999999999997</v>
      </c>
      <c r="I90" s="21">
        <f t="shared" si="31"/>
        <v>174</v>
      </c>
    </row>
    <row r="91" spans="1:9" ht="36" customHeight="1" x14ac:dyDescent="0.25">
      <c r="A91" s="7" t="s">
        <v>180</v>
      </c>
      <c r="B91" s="9" t="s">
        <v>181</v>
      </c>
      <c r="C91" s="7" t="s">
        <v>18</v>
      </c>
      <c r="D91" s="7" t="s">
        <v>182</v>
      </c>
      <c r="E91" s="8" t="s">
        <v>76</v>
      </c>
      <c r="F91" s="23">
        <v>4</v>
      </c>
      <c r="G91" s="21">
        <v>55.29</v>
      </c>
      <c r="H91" s="21">
        <f t="shared" si="13"/>
        <v>69.790000000000006</v>
      </c>
      <c r="I91" s="21">
        <f t="shared" si="31"/>
        <v>279.16000000000003</v>
      </c>
    </row>
    <row r="92" spans="1:9" ht="36" customHeight="1" x14ac:dyDescent="0.25">
      <c r="A92" s="7" t="s">
        <v>183</v>
      </c>
      <c r="B92" s="9" t="s">
        <v>184</v>
      </c>
      <c r="C92" s="7" t="s">
        <v>18</v>
      </c>
      <c r="D92" s="7" t="s">
        <v>185</v>
      </c>
      <c r="E92" s="8" t="s">
        <v>76</v>
      </c>
      <c r="F92" s="23">
        <v>5</v>
      </c>
      <c r="G92" s="21">
        <v>116.87</v>
      </c>
      <c r="H92" s="21">
        <f t="shared" si="13"/>
        <v>147.53</v>
      </c>
      <c r="I92" s="21">
        <f t="shared" si="31"/>
        <v>737.65</v>
      </c>
    </row>
    <row r="93" spans="1:9" ht="36" customHeight="1" x14ac:dyDescent="0.25">
      <c r="A93" s="7" t="s">
        <v>186</v>
      </c>
      <c r="B93" s="9" t="s">
        <v>187</v>
      </c>
      <c r="C93" s="7" t="s">
        <v>18</v>
      </c>
      <c r="D93" s="7" t="s">
        <v>188</v>
      </c>
      <c r="E93" s="8" t="s">
        <v>76</v>
      </c>
      <c r="F93" s="23">
        <v>1</v>
      </c>
      <c r="G93" s="21">
        <v>194.2</v>
      </c>
      <c r="H93" s="21">
        <f t="shared" si="13"/>
        <v>245.15</v>
      </c>
      <c r="I93" s="21">
        <f t="shared" si="31"/>
        <v>245.15</v>
      </c>
    </row>
    <row r="94" spans="1:9" ht="36" customHeight="1" x14ac:dyDescent="0.25">
      <c r="A94" s="7" t="s">
        <v>189</v>
      </c>
      <c r="B94" s="9" t="s">
        <v>190</v>
      </c>
      <c r="C94" s="7" t="s">
        <v>18</v>
      </c>
      <c r="D94" s="7" t="s">
        <v>191</v>
      </c>
      <c r="E94" s="8" t="s">
        <v>76</v>
      </c>
      <c r="F94" s="23">
        <v>4</v>
      </c>
      <c r="G94" s="21">
        <v>87.7</v>
      </c>
      <c r="H94" s="21">
        <f t="shared" si="13"/>
        <v>110.71</v>
      </c>
      <c r="I94" s="21">
        <f t="shared" si="31"/>
        <v>442.84</v>
      </c>
    </row>
    <row r="95" spans="1:9" ht="48" customHeight="1" x14ac:dyDescent="0.25">
      <c r="A95" s="7" t="s">
        <v>192</v>
      </c>
      <c r="B95" s="9" t="s">
        <v>193</v>
      </c>
      <c r="C95" s="7" t="s">
        <v>18</v>
      </c>
      <c r="D95" s="7" t="s">
        <v>194</v>
      </c>
      <c r="E95" s="8" t="s">
        <v>76</v>
      </c>
      <c r="F95" s="23">
        <v>10</v>
      </c>
      <c r="G95" s="21">
        <v>21.87</v>
      </c>
      <c r="H95" s="21">
        <f t="shared" si="13"/>
        <v>27.6</v>
      </c>
      <c r="I95" s="21">
        <f t="shared" si="31"/>
        <v>276</v>
      </c>
    </row>
    <row r="96" spans="1:9" ht="48" customHeight="1" x14ac:dyDescent="0.25">
      <c r="A96" s="7" t="s">
        <v>195</v>
      </c>
      <c r="B96" s="9" t="s">
        <v>196</v>
      </c>
      <c r="C96" s="7" t="s">
        <v>18</v>
      </c>
      <c r="D96" s="7" t="s">
        <v>197</v>
      </c>
      <c r="E96" s="8" t="s">
        <v>76</v>
      </c>
      <c r="F96" s="23">
        <v>2</v>
      </c>
      <c r="G96" s="21">
        <v>8.3699999999999992</v>
      </c>
      <c r="H96" s="21">
        <f t="shared" si="13"/>
        <v>10.56</v>
      </c>
      <c r="I96" s="21">
        <f t="shared" si="31"/>
        <v>21.12</v>
      </c>
    </row>
    <row r="97" spans="1:9" ht="48" customHeight="1" x14ac:dyDescent="0.25">
      <c r="A97" s="7" t="s">
        <v>198</v>
      </c>
      <c r="B97" s="9" t="s">
        <v>199</v>
      </c>
      <c r="C97" s="7" t="s">
        <v>18</v>
      </c>
      <c r="D97" s="7" t="s">
        <v>200</v>
      </c>
      <c r="E97" s="8" t="s">
        <v>76</v>
      </c>
      <c r="F97" s="23">
        <v>8</v>
      </c>
      <c r="G97" s="21">
        <v>7.2</v>
      </c>
      <c r="H97" s="21">
        <f t="shared" si="13"/>
        <v>9.08</v>
      </c>
      <c r="I97" s="21">
        <f t="shared" si="31"/>
        <v>72.64</v>
      </c>
    </row>
    <row r="98" spans="1:9" ht="48" customHeight="1" x14ac:dyDescent="0.25">
      <c r="A98" s="7" t="s">
        <v>201</v>
      </c>
      <c r="B98" s="9" t="s">
        <v>196</v>
      </c>
      <c r="C98" s="7" t="s">
        <v>18</v>
      </c>
      <c r="D98" s="7" t="s">
        <v>197</v>
      </c>
      <c r="E98" s="8" t="s">
        <v>76</v>
      </c>
      <c r="F98" s="23">
        <v>5</v>
      </c>
      <c r="G98" s="21">
        <v>8.3699999999999992</v>
      </c>
      <c r="H98" s="21">
        <f t="shared" si="13"/>
        <v>10.56</v>
      </c>
      <c r="I98" s="21">
        <f t="shared" si="31"/>
        <v>52.8</v>
      </c>
    </row>
    <row r="99" spans="1:9" ht="48" customHeight="1" x14ac:dyDescent="0.25">
      <c r="A99" s="7" t="s">
        <v>202</v>
      </c>
      <c r="B99" s="9" t="s">
        <v>203</v>
      </c>
      <c r="C99" s="7" t="s">
        <v>18</v>
      </c>
      <c r="D99" s="7" t="s">
        <v>204</v>
      </c>
      <c r="E99" s="8" t="s">
        <v>76</v>
      </c>
      <c r="F99" s="23">
        <v>6</v>
      </c>
      <c r="G99" s="21">
        <v>43.35</v>
      </c>
      <c r="H99" s="21">
        <f t="shared" si="13"/>
        <v>54.72</v>
      </c>
      <c r="I99" s="21">
        <f t="shared" si="31"/>
        <v>328.32</v>
      </c>
    </row>
    <row r="100" spans="1:9" ht="48" customHeight="1" x14ac:dyDescent="0.25">
      <c r="A100" s="7" t="s">
        <v>205</v>
      </c>
      <c r="B100" s="9" t="s">
        <v>206</v>
      </c>
      <c r="C100" s="7" t="s">
        <v>18</v>
      </c>
      <c r="D100" s="7" t="s">
        <v>207</v>
      </c>
      <c r="E100" s="8" t="s">
        <v>76</v>
      </c>
      <c r="F100" s="23">
        <v>1</v>
      </c>
      <c r="G100" s="21">
        <v>10.1</v>
      </c>
      <c r="H100" s="21">
        <f t="shared" si="13"/>
        <v>12.75</v>
      </c>
      <c r="I100" s="21">
        <f t="shared" si="31"/>
        <v>12.75</v>
      </c>
    </row>
    <row r="101" spans="1:9" ht="48" customHeight="1" x14ac:dyDescent="0.25">
      <c r="A101" s="7" t="s">
        <v>208</v>
      </c>
      <c r="B101" s="9" t="s">
        <v>209</v>
      </c>
      <c r="C101" s="7" t="s">
        <v>18</v>
      </c>
      <c r="D101" s="7" t="s">
        <v>210</v>
      </c>
      <c r="E101" s="8" t="s">
        <v>76</v>
      </c>
      <c r="F101" s="23">
        <v>3</v>
      </c>
      <c r="G101" s="21">
        <v>17.28</v>
      </c>
      <c r="H101" s="21">
        <f t="shared" si="13"/>
        <v>21.81</v>
      </c>
      <c r="I101" s="21">
        <f t="shared" si="31"/>
        <v>65.430000000000007</v>
      </c>
    </row>
    <row r="102" spans="1:9" ht="36" customHeight="1" x14ac:dyDescent="0.25">
      <c r="A102" s="7" t="s">
        <v>211</v>
      </c>
      <c r="B102" s="9" t="s">
        <v>212</v>
      </c>
      <c r="C102" s="7" t="s">
        <v>18</v>
      </c>
      <c r="D102" s="7" t="s">
        <v>213</v>
      </c>
      <c r="E102" s="8" t="s">
        <v>39</v>
      </c>
      <c r="F102" s="23">
        <v>44.87</v>
      </c>
      <c r="G102" s="21">
        <v>17.690000000000001</v>
      </c>
      <c r="H102" s="21">
        <f t="shared" si="13"/>
        <v>22.33</v>
      </c>
      <c r="I102" s="21">
        <f t="shared" si="31"/>
        <v>1001.94</v>
      </c>
    </row>
    <row r="103" spans="1:9" ht="36" customHeight="1" x14ac:dyDescent="0.25">
      <c r="A103" s="7" t="s">
        <v>214</v>
      </c>
      <c r="B103" s="9" t="s">
        <v>215</v>
      </c>
      <c r="C103" s="7" t="s">
        <v>18</v>
      </c>
      <c r="D103" s="7" t="s">
        <v>216</v>
      </c>
      <c r="E103" s="8" t="s">
        <v>39</v>
      </c>
      <c r="F103" s="23">
        <v>7.01</v>
      </c>
      <c r="G103" s="21">
        <v>14.59</v>
      </c>
      <c r="H103" s="21">
        <f t="shared" si="13"/>
        <v>18.41</v>
      </c>
      <c r="I103" s="21">
        <f t="shared" si="31"/>
        <v>129.05000000000001</v>
      </c>
    </row>
    <row r="104" spans="1:9" ht="36" customHeight="1" x14ac:dyDescent="0.25">
      <c r="A104" s="7" t="s">
        <v>217</v>
      </c>
      <c r="B104" s="9" t="s">
        <v>218</v>
      </c>
      <c r="C104" s="7" t="s">
        <v>18</v>
      </c>
      <c r="D104" s="7" t="s">
        <v>219</v>
      </c>
      <c r="E104" s="8" t="s">
        <v>39</v>
      </c>
      <c r="F104" s="23">
        <v>24.37</v>
      </c>
      <c r="G104" s="21">
        <v>10.79</v>
      </c>
      <c r="H104" s="21">
        <f t="shared" si="13"/>
        <v>13.62</v>
      </c>
      <c r="I104" s="21">
        <f t="shared" si="31"/>
        <v>331.91</v>
      </c>
    </row>
    <row r="105" spans="1:9" ht="48" customHeight="1" x14ac:dyDescent="0.25">
      <c r="A105" s="7" t="s">
        <v>220</v>
      </c>
      <c r="B105" s="9" t="s">
        <v>221</v>
      </c>
      <c r="C105" s="7" t="s">
        <v>18</v>
      </c>
      <c r="D105" s="7" t="s">
        <v>222</v>
      </c>
      <c r="E105" s="8" t="s">
        <v>76</v>
      </c>
      <c r="F105" s="23">
        <v>6</v>
      </c>
      <c r="G105" s="21">
        <v>33.200000000000003</v>
      </c>
      <c r="H105" s="21">
        <f t="shared" si="13"/>
        <v>41.91</v>
      </c>
      <c r="I105" s="21">
        <f t="shared" si="31"/>
        <v>251.46</v>
      </c>
    </row>
    <row r="106" spans="1:9" ht="48" customHeight="1" x14ac:dyDescent="0.25">
      <c r="A106" s="7" t="s">
        <v>220</v>
      </c>
      <c r="B106" s="9" t="s">
        <v>223</v>
      </c>
      <c r="C106" s="7" t="s">
        <v>18</v>
      </c>
      <c r="D106" s="7" t="s">
        <v>224</v>
      </c>
      <c r="E106" s="8" t="s">
        <v>76</v>
      </c>
      <c r="F106" s="23">
        <v>3</v>
      </c>
      <c r="G106" s="21">
        <v>7.76</v>
      </c>
      <c r="H106" s="21">
        <f t="shared" si="13"/>
        <v>9.7899999999999991</v>
      </c>
      <c r="I106" s="21">
        <f t="shared" si="31"/>
        <v>29.37</v>
      </c>
    </row>
    <row r="107" spans="1:9" ht="36" customHeight="1" x14ac:dyDescent="0.25">
      <c r="A107" s="7" t="s">
        <v>225</v>
      </c>
      <c r="B107" s="9" t="s">
        <v>226</v>
      </c>
      <c r="C107" s="7" t="s">
        <v>18</v>
      </c>
      <c r="D107" s="7" t="s">
        <v>227</v>
      </c>
      <c r="E107" s="8" t="s">
        <v>76</v>
      </c>
      <c r="F107" s="23">
        <v>1</v>
      </c>
      <c r="G107" s="21">
        <v>15.68</v>
      </c>
      <c r="H107" s="21">
        <f t="shared" si="13"/>
        <v>19.79</v>
      </c>
      <c r="I107" s="21">
        <f t="shared" si="31"/>
        <v>19.79</v>
      </c>
    </row>
    <row r="108" spans="1:9" ht="60" customHeight="1" x14ac:dyDescent="0.25">
      <c r="A108" s="7" t="s">
        <v>225</v>
      </c>
      <c r="B108" s="9" t="s">
        <v>228</v>
      </c>
      <c r="C108" s="7" t="s">
        <v>18</v>
      </c>
      <c r="D108" s="7" t="s">
        <v>229</v>
      </c>
      <c r="E108" s="8" t="s">
        <v>76</v>
      </c>
      <c r="F108" s="23">
        <v>5</v>
      </c>
      <c r="G108" s="21">
        <v>2184.8000000000002</v>
      </c>
      <c r="H108" s="21">
        <f t="shared" si="13"/>
        <v>2758.09</v>
      </c>
      <c r="I108" s="21">
        <f t="shared" si="31"/>
        <v>13790.45</v>
      </c>
    </row>
    <row r="109" spans="1:9" ht="48" customHeight="1" x14ac:dyDescent="0.25">
      <c r="A109" s="7" t="s">
        <v>225</v>
      </c>
      <c r="B109" s="9" t="s">
        <v>199</v>
      </c>
      <c r="C109" s="7" t="s">
        <v>18</v>
      </c>
      <c r="D109" s="7" t="s">
        <v>200</v>
      </c>
      <c r="E109" s="8" t="s">
        <v>76</v>
      </c>
      <c r="F109" s="23">
        <v>4</v>
      </c>
      <c r="G109" s="21">
        <v>7.2</v>
      </c>
      <c r="H109" s="21">
        <f t="shared" si="13"/>
        <v>9.08</v>
      </c>
      <c r="I109" s="21">
        <f t="shared" si="31"/>
        <v>36.32</v>
      </c>
    </row>
    <row r="110" spans="1:9" ht="48" customHeight="1" x14ac:dyDescent="0.25">
      <c r="A110" s="7" t="s">
        <v>225</v>
      </c>
      <c r="B110" s="9" t="s">
        <v>230</v>
      </c>
      <c r="C110" s="7" t="s">
        <v>18</v>
      </c>
      <c r="D110" s="7" t="s">
        <v>231</v>
      </c>
      <c r="E110" s="8" t="s">
        <v>76</v>
      </c>
      <c r="F110" s="23">
        <v>1</v>
      </c>
      <c r="G110" s="21">
        <v>7.23</v>
      </c>
      <c r="H110" s="21">
        <f t="shared" si="13"/>
        <v>9.1199999999999992</v>
      </c>
      <c r="I110" s="21">
        <f t="shared" si="31"/>
        <v>9.1199999999999992</v>
      </c>
    </row>
    <row r="111" spans="1:9" ht="48" customHeight="1" x14ac:dyDescent="0.25">
      <c r="A111" s="7" t="s">
        <v>225</v>
      </c>
      <c r="B111" s="9" t="s">
        <v>221</v>
      </c>
      <c r="C111" s="7" t="s">
        <v>18</v>
      </c>
      <c r="D111" s="7" t="s">
        <v>222</v>
      </c>
      <c r="E111" s="8" t="s">
        <v>76</v>
      </c>
      <c r="F111" s="23">
        <v>3</v>
      </c>
      <c r="G111" s="21">
        <v>33.200000000000003</v>
      </c>
      <c r="H111" s="21">
        <f t="shared" si="13"/>
        <v>41.91</v>
      </c>
      <c r="I111" s="21">
        <f t="shared" si="31"/>
        <v>125.73</v>
      </c>
    </row>
    <row r="112" spans="1:9" ht="36" customHeight="1" x14ac:dyDescent="0.25">
      <c r="A112" s="7" t="s">
        <v>232</v>
      </c>
      <c r="B112" s="9" t="s">
        <v>233</v>
      </c>
      <c r="C112" s="7" t="s">
        <v>18</v>
      </c>
      <c r="D112" s="7" t="s">
        <v>234</v>
      </c>
      <c r="E112" s="8" t="s">
        <v>76</v>
      </c>
      <c r="F112" s="23">
        <v>7</v>
      </c>
      <c r="G112" s="21">
        <v>91.67</v>
      </c>
      <c r="H112" s="21">
        <f t="shared" si="13"/>
        <v>115.72</v>
      </c>
      <c r="I112" s="21">
        <f t="shared" si="31"/>
        <v>810.04</v>
      </c>
    </row>
    <row r="113" spans="1:9" ht="36" customHeight="1" x14ac:dyDescent="0.25">
      <c r="A113" s="7" t="s">
        <v>235</v>
      </c>
      <c r="B113" s="9" t="s">
        <v>236</v>
      </c>
      <c r="C113" s="7" t="s">
        <v>18</v>
      </c>
      <c r="D113" s="7" t="s">
        <v>237</v>
      </c>
      <c r="E113" s="8" t="s">
        <v>76</v>
      </c>
      <c r="F113" s="23">
        <v>1</v>
      </c>
      <c r="G113" s="21">
        <v>102.76</v>
      </c>
      <c r="H113" s="21">
        <f t="shared" si="13"/>
        <v>129.72</v>
      </c>
      <c r="I113" s="21">
        <f t="shared" si="31"/>
        <v>129.72</v>
      </c>
    </row>
    <row r="114" spans="1:9" ht="24" customHeight="1" x14ac:dyDescent="0.25">
      <c r="A114" s="7" t="s">
        <v>238</v>
      </c>
      <c r="B114" s="9" t="s">
        <v>239</v>
      </c>
      <c r="C114" s="7" t="s">
        <v>18</v>
      </c>
      <c r="D114" s="7" t="s">
        <v>240</v>
      </c>
      <c r="E114" s="8" t="s">
        <v>76</v>
      </c>
      <c r="F114" s="23">
        <v>2</v>
      </c>
      <c r="G114" s="21">
        <v>78.95</v>
      </c>
      <c r="H114" s="21">
        <f t="shared" si="13"/>
        <v>99.66</v>
      </c>
      <c r="I114" s="21">
        <f t="shared" si="31"/>
        <v>199.32</v>
      </c>
    </row>
    <row r="115" spans="1:9" ht="24" customHeight="1" x14ac:dyDescent="0.25">
      <c r="A115" s="7" t="s">
        <v>238</v>
      </c>
      <c r="B115" s="9" t="s">
        <v>241</v>
      </c>
      <c r="C115" s="7" t="s">
        <v>18</v>
      </c>
      <c r="D115" s="7" t="s">
        <v>242</v>
      </c>
      <c r="E115" s="8" t="s">
        <v>76</v>
      </c>
      <c r="F115" s="23">
        <v>1</v>
      </c>
      <c r="G115" s="21">
        <v>41.45</v>
      </c>
      <c r="H115" s="21">
        <f t="shared" ref="H115:H171" si="32">TRUNC((G115+(G115*$G$2)),2)</f>
        <v>52.32</v>
      </c>
      <c r="I115" s="21">
        <f t="shared" si="31"/>
        <v>52.32</v>
      </c>
    </row>
    <row r="116" spans="1:9" ht="24" customHeight="1" x14ac:dyDescent="0.25">
      <c r="A116" s="7" t="s">
        <v>243</v>
      </c>
      <c r="B116" s="9" t="s">
        <v>244</v>
      </c>
      <c r="C116" s="7" t="s">
        <v>18</v>
      </c>
      <c r="D116" s="7" t="s">
        <v>245</v>
      </c>
      <c r="E116" s="8" t="s">
        <v>76</v>
      </c>
      <c r="F116" s="23">
        <v>5</v>
      </c>
      <c r="G116" s="21">
        <v>369.71</v>
      </c>
      <c r="H116" s="21">
        <f t="shared" si="32"/>
        <v>466.72</v>
      </c>
      <c r="I116" s="21">
        <f t="shared" si="31"/>
        <v>2333.6</v>
      </c>
    </row>
    <row r="117" spans="1:9" ht="36" customHeight="1" x14ac:dyDescent="0.25">
      <c r="A117" s="7" t="s">
        <v>246</v>
      </c>
      <c r="B117" s="9" t="s">
        <v>247</v>
      </c>
      <c r="C117" s="7" t="s">
        <v>18</v>
      </c>
      <c r="D117" s="7" t="s">
        <v>248</v>
      </c>
      <c r="E117" s="8" t="s">
        <v>76</v>
      </c>
      <c r="F117" s="23">
        <v>1</v>
      </c>
      <c r="G117" s="21">
        <v>41.81</v>
      </c>
      <c r="H117" s="21">
        <f t="shared" si="32"/>
        <v>52.78</v>
      </c>
      <c r="I117" s="21">
        <f t="shared" si="31"/>
        <v>52.78</v>
      </c>
    </row>
    <row r="118" spans="1:9" ht="60" customHeight="1" x14ac:dyDescent="0.25">
      <c r="A118" s="7" t="s">
        <v>249</v>
      </c>
      <c r="B118" s="9" t="s">
        <v>250</v>
      </c>
      <c r="C118" s="7" t="s">
        <v>18</v>
      </c>
      <c r="D118" s="7" t="s">
        <v>251</v>
      </c>
      <c r="E118" s="8" t="s">
        <v>76</v>
      </c>
      <c r="F118" s="23">
        <v>6</v>
      </c>
      <c r="G118" s="21">
        <v>91.56</v>
      </c>
      <c r="H118" s="21">
        <f t="shared" si="32"/>
        <v>115.58</v>
      </c>
      <c r="I118" s="21">
        <f t="shared" si="31"/>
        <v>693.48</v>
      </c>
    </row>
    <row r="119" spans="1:9" ht="36" customHeight="1" x14ac:dyDescent="0.25">
      <c r="A119" s="7" t="s">
        <v>252</v>
      </c>
      <c r="B119" s="9" t="s">
        <v>253</v>
      </c>
      <c r="C119" s="7" t="s">
        <v>18</v>
      </c>
      <c r="D119" s="7" t="s">
        <v>254</v>
      </c>
      <c r="E119" s="8" t="s">
        <v>76</v>
      </c>
      <c r="F119" s="23">
        <v>1</v>
      </c>
      <c r="G119" s="21">
        <v>42.78</v>
      </c>
      <c r="H119" s="21">
        <f t="shared" si="32"/>
        <v>54</v>
      </c>
      <c r="I119" s="21">
        <f t="shared" si="31"/>
        <v>54</v>
      </c>
    </row>
    <row r="120" spans="1:9" ht="24" customHeight="1" x14ac:dyDescent="0.25">
      <c r="A120" s="7" t="s">
        <v>255</v>
      </c>
      <c r="B120" s="9" t="s">
        <v>256</v>
      </c>
      <c r="C120" s="7" t="s">
        <v>18</v>
      </c>
      <c r="D120" s="7" t="s">
        <v>257</v>
      </c>
      <c r="E120" s="8" t="s">
        <v>76</v>
      </c>
      <c r="F120" s="23">
        <v>5</v>
      </c>
      <c r="G120" s="21">
        <v>37.85</v>
      </c>
      <c r="H120" s="21">
        <f t="shared" si="32"/>
        <v>47.78</v>
      </c>
      <c r="I120" s="21">
        <f t="shared" si="31"/>
        <v>238.9</v>
      </c>
    </row>
    <row r="121" spans="1:9" ht="24" customHeight="1" x14ac:dyDescent="0.25">
      <c r="A121" s="7" t="s">
        <v>258</v>
      </c>
      <c r="B121" s="9" t="s">
        <v>259</v>
      </c>
      <c r="C121" s="7" t="s">
        <v>18</v>
      </c>
      <c r="D121" s="7" t="s">
        <v>260</v>
      </c>
      <c r="E121" s="8" t="s">
        <v>76</v>
      </c>
      <c r="F121" s="23">
        <v>5</v>
      </c>
      <c r="G121" s="21">
        <v>7.46</v>
      </c>
      <c r="H121" s="21">
        <f t="shared" si="32"/>
        <v>9.41</v>
      </c>
      <c r="I121" s="21">
        <f t="shared" si="31"/>
        <v>47.05</v>
      </c>
    </row>
    <row r="122" spans="1:9" ht="36" customHeight="1" x14ac:dyDescent="0.25">
      <c r="A122" s="7" t="s">
        <v>261</v>
      </c>
      <c r="B122" s="9" t="s">
        <v>262</v>
      </c>
      <c r="C122" s="7" t="s">
        <v>18</v>
      </c>
      <c r="D122" s="7" t="s">
        <v>263</v>
      </c>
      <c r="E122" s="8" t="s">
        <v>76</v>
      </c>
      <c r="F122" s="23">
        <v>5</v>
      </c>
      <c r="G122" s="21">
        <v>11.93</v>
      </c>
      <c r="H122" s="21">
        <f t="shared" si="32"/>
        <v>15.06</v>
      </c>
      <c r="I122" s="21">
        <f t="shared" si="31"/>
        <v>75.3</v>
      </c>
    </row>
    <row r="123" spans="1:9" ht="36" customHeight="1" x14ac:dyDescent="0.25">
      <c r="A123" s="7" t="s">
        <v>264</v>
      </c>
      <c r="B123" s="9" t="s">
        <v>265</v>
      </c>
      <c r="C123" s="7" t="s">
        <v>18</v>
      </c>
      <c r="D123" s="7" t="s">
        <v>266</v>
      </c>
      <c r="E123" s="8" t="s">
        <v>76</v>
      </c>
      <c r="F123" s="23">
        <v>1</v>
      </c>
      <c r="G123" s="21">
        <v>9.0299999999999994</v>
      </c>
      <c r="H123" s="21">
        <f t="shared" si="32"/>
        <v>11.39</v>
      </c>
      <c r="I123" s="21">
        <f t="shared" si="31"/>
        <v>11.39</v>
      </c>
    </row>
    <row r="124" spans="1:9" ht="60" customHeight="1" x14ac:dyDescent="0.25">
      <c r="A124" s="7" t="s">
        <v>267</v>
      </c>
      <c r="B124" s="9" t="s">
        <v>268</v>
      </c>
      <c r="C124" s="7" t="s">
        <v>18</v>
      </c>
      <c r="D124" s="7" t="s">
        <v>269</v>
      </c>
      <c r="E124" s="8" t="s">
        <v>76</v>
      </c>
      <c r="F124" s="23">
        <v>2</v>
      </c>
      <c r="G124" s="21">
        <v>15.79</v>
      </c>
      <c r="H124" s="21">
        <f t="shared" si="32"/>
        <v>19.93</v>
      </c>
      <c r="I124" s="21">
        <f t="shared" si="31"/>
        <v>39.86</v>
      </c>
    </row>
    <row r="125" spans="1:9" ht="60" customHeight="1" x14ac:dyDescent="0.25">
      <c r="A125" s="7" t="s">
        <v>270</v>
      </c>
      <c r="B125" s="9" t="s">
        <v>271</v>
      </c>
      <c r="C125" s="7" t="s">
        <v>18</v>
      </c>
      <c r="D125" s="7" t="s">
        <v>272</v>
      </c>
      <c r="E125" s="8" t="s">
        <v>76</v>
      </c>
      <c r="F125" s="23">
        <v>13</v>
      </c>
      <c r="G125" s="21">
        <v>17.21</v>
      </c>
      <c r="H125" s="21">
        <f t="shared" si="32"/>
        <v>21.72</v>
      </c>
      <c r="I125" s="21">
        <f t="shared" si="31"/>
        <v>282.36</v>
      </c>
    </row>
    <row r="126" spans="1:9" ht="36" customHeight="1" x14ac:dyDescent="0.25">
      <c r="A126" s="7" t="s">
        <v>273</v>
      </c>
      <c r="B126" s="9" t="s">
        <v>274</v>
      </c>
      <c r="C126" s="7" t="s">
        <v>18</v>
      </c>
      <c r="D126" s="7" t="s">
        <v>275</v>
      </c>
      <c r="E126" s="8" t="s">
        <v>76</v>
      </c>
      <c r="F126" s="23">
        <v>1</v>
      </c>
      <c r="G126" s="21">
        <v>6.68</v>
      </c>
      <c r="H126" s="21">
        <f t="shared" si="32"/>
        <v>8.43</v>
      </c>
      <c r="I126" s="21">
        <f t="shared" si="31"/>
        <v>8.43</v>
      </c>
    </row>
    <row r="127" spans="1:9" ht="48" customHeight="1" x14ac:dyDescent="0.25">
      <c r="A127" s="7" t="s">
        <v>276</v>
      </c>
      <c r="B127" s="9" t="s">
        <v>277</v>
      </c>
      <c r="C127" s="7" t="s">
        <v>18</v>
      </c>
      <c r="D127" s="7" t="s">
        <v>278</v>
      </c>
      <c r="E127" s="8" t="s">
        <v>76</v>
      </c>
      <c r="F127" s="23">
        <v>15</v>
      </c>
      <c r="G127" s="21">
        <v>12.38</v>
      </c>
      <c r="H127" s="21">
        <f t="shared" si="32"/>
        <v>15.62</v>
      </c>
      <c r="I127" s="21">
        <f t="shared" si="31"/>
        <v>234.3</v>
      </c>
    </row>
    <row r="128" spans="1:9" ht="48" customHeight="1" x14ac:dyDescent="0.25">
      <c r="A128" s="7" t="s">
        <v>279</v>
      </c>
      <c r="B128" s="9" t="s">
        <v>280</v>
      </c>
      <c r="C128" s="7" t="s">
        <v>18</v>
      </c>
      <c r="D128" s="7" t="s">
        <v>281</v>
      </c>
      <c r="E128" s="8" t="s">
        <v>76</v>
      </c>
      <c r="F128" s="23">
        <v>3</v>
      </c>
      <c r="G128" s="21">
        <v>7.66</v>
      </c>
      <c r="H128" s="21">
        <f t="shared" si="32"/>
        <v>9.66</v>
      </c>
      <c r="I128" s="21">
        <f t="shared" si="31"/>
        <v>28.98</v>
      </c>
    </row>
    <row r="129" spans="1:9" ht="36" customHeight="1" x14ac:dyDescent="0.25">
      <c r="A129" s="7" t="s">
        <v>282</v>
      </c>
      <c r="B129" s="9" t="s">
        <v>283</v>
      </c>
      <c r="C129" s="7" t="s">
        <v>18</v>
      </c>
      <c r="D129" s="7" t="s">
        <v>284</v>
      </c>
      <c r="E129" s="8" t="s">
        <v>76</v>
      </c>
      <c r="F129" s="23">
        <v>1</v>
      </c>
      <c r="G129" s="21">
        <v>7.07</v>
      </c>
      <c r="H129" s="21">
        <f t="shared" si="32"/>
        <v>8.92</v>
      </c>
      <c r="I129" s="21">
        <f t="shared" si="31"/>
        <v>8.92</v>
      </c>
    </row>
    <row r="130" spans="1:9" ht="36" customHeight="1" x14ac:dyDescent="0.25">
      <c r="A130" s="7" t="s">
        <v>285</v>
      </c>
      <c r="B130" s="9" t="s">
        <v>286</v>
      </c>
      <c r="C130" s="7" t="s">
        <v>18</v>
      </c>
      <c r="D130" s="7" t="s">
        <v>287</v>
      </c>
      <c r="E130" s="8" t="s">
        <v>76</v>
      </c>
      <c r="F130" s="23">
        <v>1</v>
      </c>
      <c r="G130" s="21">
        <v>27.8</v>
      </c>
      <c r="H130" s="21">
        <f t="shared" si="32"/>
        <v>35.090000000000003</v>
      </c>
      <c r="I130" s="21">
        <f t="shared" si="31"/>
        <v>35.090000000000003</v>
      </c>
    </row>
    <row r="131" spans="1:9" ht="48" customHeight="1" x14ac:dyDescent="0.25">
      <c r="A131" s="7" t="s">
        <v>288</v>
      </c>
      <c r="B131" s="9" t="s">
        <v>289</v>
      </c>
      <c r="C131" s="7" t="s">
        <v>18</v>
      </c>
      <c r="D131" s="7" t="s">
        <v>290</v>
      </c>
      <c r="E131" s="8" t="s">
        <v>39</v>
      </c>
      <c r="F131" s="23">
        <v>32.57</v>
      </c>
      <c r="G131" s="21">
        <v>7.93</v>
      </c>
      <c r="H131" s="21">
        <f t="shared" si="32"/>
        <v>10.01</v>
      </c>
      <c r="I131" s="21">
        <f t="shared" si="31"/>
        <v>326.02</v>
      </c>
    </row>
    <row r="132" spans="1:9" ht="48" customHeight="1" x14ac:dyDescent="0.25">
      <c r="A132" s="7" t="s">
        <v>291</v>
      </c>
      <c r="B132" s="9" t="s">
        <v>292</v>
      </c>
      <c r="C132" s="7" t="s">
        <v>18</v>
      </c>
      <c r="D132" s="7" t="s">
        <v>293</v>
      </c>
      <c r="E132" s="8" t="s">
        <v>39</v>
      </c>
      <c r="F132" s="23">
        <v>8.77</v>
      </c>
      <c r="G132" s="21">
        <v>12.67</v>
      </c>
      <c r="H132" s="21">
        <f t="shared" si="32"/>
        <v>15.99</v>
      </c>
      <c r="I132" s="21">
        <f t="shared" si="31"/>
        <v>140.22999999999999</v>
      </c>
    </row>
    <row r="133" spans="1:9" ht="24" customHeight="1" x14ac:dyDescent="0.25">
      <c r="A133" s="7" t="s">
        <v>294</v>
      </c>
      <c r="B133" s="9" t="s">
        <v>295</v>
      </c>
      <c r="C133" s="7" t="s">
        <v>18</v>
      </c>
      <c r="D133" s="7" t="s">
        <v>296</v>
      </c>
      <c r="E133" s="8" t="s">
        <v>76</v>
      </c>
      <c r="F133" s="23">
        <v>11</v>
      </c>
      <c r="G133" s="21">
        <v>5.51</v>
      </c>
      <c r="H133" s="21">
        <f t="shared" si="32"/>
        <v>6.95</v>
      </c>
      <c r="I133" s="21">
        <f t="shared" si="31"/>
        <v>76.45</v>
      </c>
    </row>
    <row r="134" spans="1:9" ht="24" customHeight="1" x14ac:dyDescent="0.25">
      <c r="A134" s="7" t="s">
        <v>297</v>
      </c>
      <c r="B134" s="9" t="s">
        <v>298</v>
      </c>
      <c r="C134" s="7" t="s">
        <v>18</v>
      </c>
      <c r="D134" s="7" t="s">
        <v>299</v>
      </c>
      <c r="E134" s="8" t="s">
        <v>76</v>
      </c>
      <c r="F134" s="23">
        <v>1</v>
      </c>
      <c r="G134" s="21">
        <v>9.5399999999999991</v>
      </c>
      <c r="H134" s="21">
        <f t="shared" si="32"/>
        <v>12.04</v>
      </c>
      <c r="I134" s="21">
        <f t="shared" si="31"/>
        <v>12.04</v>
      </c>
    </row>
    <row r="135" spans="1:9" ht="24" customHeight="1" x14ac:dyDescent="0.25">
      <c r="A135" s="5" t="s">
        <v>300</v>
      </c>
      <c r="B135" s="5"/>
      <c r="C135" s="5"/>
      <c r="D135" s="5" t="s">
        <v>301</v>
      </c>
      <c r="E135" s="5"/>
      <c r="F135" s="27"/>
      <c r="G135" s="26"/>
      <c r="H135" s="26"/>
      <c r="I135" s="25">
        <f>SUM(I136:I137)</f>
        <v>39302.449999999997</v>
      </c>
    </row>
    <row r="136" spans="1:9" ht="24" customHeight="1" x14ac:dyDescent="0.25">
      <c r="A136" s="7" t="s">
        <v>302</v>
      </c>
      <c r="B136" s="9" t="s">
        <v>303</v>
      </c>
      <c r="C136" s="7" t="s">
        <v>18</v>
      </c>
      <c r="D136" s="7" t="s">
        <v>304</v>
      </c>
      <c r="E136" s="8" t="s">
        <v>24</v>
      </c>
      <c r="F136" s="23">
        <v>9.99</v>
      </c>
      <c r="G136" s="21">
        <v>371.67</v>
      </c>
      <c r="H136" s="21">
        <f t="shared" si="32"/>
        <v>469.19</v>
      </c>
      <c r="I136" s="21">
        <f t="shared" ref="I136" si="33">TRUNC((F136*H136),2)</f>
        <v>4687.2</v>
      </c>
    </row>
    <row r="137" spans="1:9" ht="36" customHeight="1" x14ac:dyDescent="0.25">
      <c r="A137" s="7" t="s">
        <v>305</v>
      </c>
      <c r="B137" s="9" t="s">
        <v>306</v>
      </c>
      <c r="C137" s="7" t="s">
        <v>18</v>
      </c>
      <c r="D137" s="7" t="s">
        <v>307</v>
      </c>
      <c r="E137" s="8" t="s">
        <v>39</v>
      </c>
      <c r="F137" s="23">
        <v>25</v>
      </c>
      <c r="G137" s="21">
        <v>1096.81</v>
      </c>
      <c r="H137" s="21">
        <f t="shared" si="32"/>
        <v>1384.61</v>
      </c>
      <c r="I137" s="21">
        <f t="shared" ref="I137" si="34">TRUNC((F137*H137),2)</f>
        <v>34615.25</v>
      </c>
    </row>
    <row r="138" spans="1:9" ht="24" customHeight="1" x14ac:dyDescent="0.25">
      <c r="A138" s="5" t="s">
        <v>308</v>
      </c>
      <c r="B138" s="5"/>
      <c r="C138" s="5"/>
      <c r="D138" s="5" t="s">
        <v>309</v>
      </c>
      <c r="E138" s="5"/>
      <c r="F138" s="27"/>
      <c r="G138" s="26"/>
      <c r="H138" s="26"/>
      <c r="I138" s="25">
        <f>SUM(I139:I144)</f>
        <v>41654.99</v>
      </c>
    </row>
    <row r="139" spans="1:9" ht="36" customHeight="1" x14ac:dyDescent="0.25">
      <c r="A139" s="7" t="s">
        <v>310</v>
      </c>
      <c r="B139" s="9" t="s">
        <v>311</v>
      </c>
      <c r="C139" s="7" t="s">
        <v>18</v>
      </c>
      <c r="D139" s="7" t="s">
        <v>312</v>
      </c>
      <c r="E139" s="8" t="s">
        <v>76</v>
      </c>
      <c r="F139" s="23">
        <v>20</v>
      </c>
      <c r="G139" s="21">
        <v>334.66</v>
      </c>
      <c r="H139" s="21">
        <f t="shared" si="32"/>
        <v>422.47</v>
      </c>
      <c r="I139" s="21">
        <f t="shared" ref="I139:I140" si="35">TRUNC((F139*H139),2)</f>
        <v>8449.4</v>
      </c>
    </row>
    <row r="140" spans="1:9" ht="36" customHeight="1" x14ac:dyDescent="0.25">
      <c r="A140" s="7" t="s">
        <v>313</v>
      </c>
      <c r="B140" s="9" t="s">
        <v>314</v>
      </c>
      <c r="C140" s="7" t="s">
        <v>18</v>
      </c>
      <c r="D140" s="7" t="s">
        <v>315</v>
      </c>
      <c r="E140" s="8" t="s">
        <v>76</v>
      </c>
      <c r="F140" s="23">
        <v>20</v>
      </c>
      <c r="G140" s="21">
        <v>138.49</v>
      </c>
      <c r="H140" s="21">
        <f t="shared" si="32"/>
        <v>174.82</v>
      </c>
      <c r="I140" s="21">
        <f t="shared" si="35"/>
        <v>3496.4</v>
      </c>
    </row>
    <row r="141" spans="1:9" ht="48" customHeight="1" x14ac:dyDescent="0.25">
      <c r="A141" s="7" t="s">
        <v>316</v>
      </c>
      <c r="B141" s="9" t="s">
        <v>317</v>
      </c>
      <c r="C141" s="7" t="s">
        <v>18</v>
      </c>
      <c r="D141" s="7" t="s">
        <v>318</v>
      </c>
      <c r="E141" s="8" t="s">
        <v>24</v>
      </c>
      <c r="F141" s="23">
        <v>4.5</v>
      </c>
      <c r="G141" s="21">
        <v>518.35</v>
      </c>
      <c r="H141" s="21">
        <f t="shared" si="32"/>
        <v>654.36</v>
      </c>
      <c r="I141" s="21">
        <f t="shared" ref="I141:I144" si="36">TRUNC((F141*H141),2)</f>
        <v>2944.62</v>
      </c>
    </row>
    <row r="142" spans="1:9" s="76" customFormat="1" x14ac:dyDescent="0.25">
      <c r="A142" s="7" t="s">
        <v>648</v>
      </c>
      <c r="B142" s="85">
        <v>97645</v>
      </c>
      <c r="C142" s="7" t="s">
        <v>18</v>
      </c>
      <c r="D142" s="7" t="s">
        <v>647</v>
      </c>
      <c r="E142" s="86" t="s">
        <v>24</v>
      </c>
      <c r="F142" s="81">
        <v>22</v>
      </c>
      <c r="G142" s="82">
        <v>22.68</v>
      </c>
      <c r="H142" s="82">
        <f t="shared" si="32"/>
        <v>28.63</v>
      </c>
      <c r="I142" s="21">
        <f t="shared" si="36"/>
        <v>629.86</v>
      </c>
    </row>
    <row r="143" spans="1:9" s="76" customFormat="1" x14ac:dyDescent="0.25">
      <c r="A143" s="7" t="s">
        <v>649</v>
      </c>
      <c r="B143" s="53" t="s">
        <v>506</v>
      </c>
      <c r="C143" s="7" t="s">
        <v>27</v>
      </c>
      <c r="D143" s="7" t="s">
        <v>643</v>
      </c>
      <c r="E143" s="83" t="s">
        <v>24</v>
      </c>
      <c r="F143" s="23">
        <v>19.5</v>
      </c>
      <c r="G143" s="21">
        <f>COMPOSIÇÕES!J150</f>
        <v>1047.6099999999999</v>
      </c>
      <c r="H143" s="21">
        <f t="shared" ref="H143:H144" si="37">TRUNC((G143+(G143*$G$2)),2)</f>
        <v>1322.5</v>
      </c>
      <c r="I143" s="21">
        <f t="shared" si="36"/>
        <v>25788.75</v>
      </c>
    </row>
    <row r="144" spans="1:9" s="76" customFormat="1" x14ac:dyDescent="0.25">
      <c r="A144" s="7" t="s">
        <v>650</v>
      </c>
      <c r="B144" s="53" t="s">
        <v>508</v>
      </c>
      <c r="C144" s="7" t="s">
        <v>27</v>
      </c>
      <c r="D144" s="7" t="s">
        <v>645</v>
      </c>
      <c r="E144" s="83" t="s">
        <v>24</v>
      </c>
      <c r="F144" s="23">
        <v>0.5</v>
      </c>
      <c r="G144" s="21">
        <f>COMPOSIÇÕES!J159</f>
        <v>548.11</v>
      </c>
      <c r="H144" s="21">
        <f t="shared" si="37"/>
        <v>691.93</v>
      </c>
      <c r="I144" s="21">
        <f t="shared" si="36"/>
        <v>345.96</v>
      </c>
    </row>
    <row r="145" spans="1:9" ht="24" customHeight="1" x14ac:dyDescent="0.25">
      <c r="A145" s="5" t="s">
        <v>319</v>
      </c>
      <c r="B145" s="5"/>
      <c r="C145" s="5"/>
      <c r="D145" s="5" t="s">
        <v>320</v>
      </c>
      <c r="E145" s="5"/>
      <c r="F145" s="27"/>
      <c r="G145" s="26"/>
      <c r="H145" s="26"/>
      <c r="I145" s="25">
        <f>I146</f>
        <v>2040.3</v>
      </c>
    </row>
    <row r="146" spans="1:9" ht="24" customHeight="1" x14ac:dyDescent="0.25">
      <c r="A146" s="7" t="s">
        <v>321</v>
      </c>
      <c r="B146" s="9" t="s">
        <v>322</v>
      </c>
      <c r="C146" s="7" t="s">
        <v>18</v>
      </c>
      <c r="D146" s="7" t="s">
        <v>323</v>
      </c>
      <c r="E146" s="8" t="s">
        <v>24</v>
      </c>
      <c r="F146" s="23">
        <v>90</v>
      </c>
      <c r="G146" s="21">
        <v>17.96</v>
      </c>
      <c r="H146" s="21">
        <f t="shared" si="32"/>
        <v>22.67</v>
      </c>
      <c r="I146" s="21">
        <f t="shared" ref="I146" si="38">TRUNC((F146*H146),2)</f>
        <v>2040.3</v>
      </c>
    </row>
    <row r="147" spans="1:9" ht="24" customHeight="1" x14ac:dyDescent="0.25">
      <c r="A147" s="5" t="s">
        <v>324</v>
      </c>
      <c r="B147" s="5"/>
      <c r="C147" s="5"/>
      <c r="D147" s="5" t="s">
        <v>325</v>
      </c>
      <c r="E147" s="5"/>
      <c r="F147" s="27"/>
      <c r="G147" s="26"/>
      <c r="H147" s="26"/>
      <c r="I147" s="25">
        <f>SUM(I148:I159)</f>
        <v>55286.750000000007</v>
      </c>
    </row>
    <row r="148" spans="1:9" ht="24" customHeight="1" x14ac:dyDescent="0.25">
      <c r="A148" s="7" t="s">
        <v>326</v>
      </c>
      <c r="B148" s="9" t="s">
        <v>327</v>
      </c>
      <c r="C148" s="7" t="s">
        <v>18</v>
      </c>
      <c r="D148" s="7" t="s">
        <v>328</v>
      </c>
      <c r="E148" s="8" t="s">
        <v>76</v>
      </c>
      <c r="F148" s="23">
        <v>40</v>
      </c>
      <c r="G148" s="21">
        <v>486.51</v>
      </c>
      <c r="H148" s="21">
        <f t="shared" si="32"/>
        <v>614.16999999999996</v>
      </c>
      <c r="I148" s="21">
        <f t="shared" ref="I148" si="39">TRUNC((F148*H148),2)</f>
        <v>24566.799999999999</v>
      </c>
    </row>
    <row r="149" spans="1:9" ht="24" customHeight="1" x14ac:dyDescent="0.25">
      <c r="A149" s="7" t="s">
        <v>329</v>
      </c>
      <c r="B149" s="9" t="s">
        <v>330</v>
      </c>
      <c r="C149" s="7" t="s">
        <v>18</v>
      </c>
      <c r="D149" s="7" t="s">
        <v>331</v>
      </c>
      <c r="E149" s="8" t="s">
        <v>76</v>
      </c>
      <c r="F149" s="23">
        <v>195</v>
      </c>
      <c r="G149" s="21">
        <v>41.38</v>
      </c>
      <c r="H149" s="21">
        <f t="shared" si="32"/>
        <v>52.23</v>
      </c>
      <c r="I149" s="21">
        <f t="shared" ref="I149:I159" si="40">TRUNC((F149*H149),2)</f>
        <v>10184.85</v>
      </c>
    </row>
    <row r="150" spans="1:9" ht="24" customHeight="1" x14ac:dyDescent="0.25">
      <c r="A150" s="7" t="s">
        <v>332</v>
      </c>
      <c r="B150" s="9" t="s">
        <v>333</v>
      </c>
      <c r="C150" s="7" t="s">
        <v>18</v>
      </c>
      <c r="D150" s="7" t="s">
        <v>334</v>
      </c>
      <c r="E150" s="8" t="s">
        <v>76</v>
      </c>
      <c r="F150" s="23">
        <v>40</v>
      </c>
      <c r="G150" s="21">
        <v>51.37</v>
      </c>
      <c r="H150" s="21">
        <f t="shared" si="32"/>
        <v>64.84</v>
      </c>
      <c r="I150" s="21">
        <f t="shared" si="40"/>
        <v>2593.6</v>
      </c>
    </row>
    <row r="151" spans="1:9" ht="24" customHeight="1" x14ac:dyDescent="0.25">
      <c r="A151" s="7" t="s">
        <v>335</v>
      </c>
      <c r="B151" s="9" t="s">
        <v>336</v>
      </c>
      <c r="C151" s="7" t="s">
        <v>18</v>
      </c>
      <c r="D151" s="7" t="s">
        <v>337</v>
      </c>
      <c r="E151" s="8" t="s">
        <v>76</v>
      </c>
      <c r="F151" s="23">
        <v>5</v>
      </c>
      <c r="G151" s="21">
        <v>23.64</v>
      </c>
      <c r="H151" s="21">
        <f t="shared" si="32"/>
        <v>29.84</v>
      </c>
      <c r="I151" s="21">
        <f t="shared" si="40"/>
        <v>149.19999999999999</v>
      </c>
    </row>
    <row r="152" spans="1:9" ht="24" customHeight="1" x14ac:dyDescent="0.25">
      <c r="A152" s="7" t="s">
        <v>338</v>
      </c>
      <c r="B152" s="9" t="s">
        <v>339</v>
      </c>
      <c r="C152" s="7" t="s">
        <v>18</v>
      </c>
      <c r="D152" s="7" t="s">
        <v>340</v>
      </c>
      <c r="E152" s="8" t="s">
        <v>39</v>
      </c>
      <c r="F152" s="23">
        <v>54</v>
      </c>
      <c r="G152" s="21">
        <v>61.18</v>
      </c>
      <c r="H152" s="21">
        <f t="shared" si="32"/>
        <v>77.23</v>
      </c>
      <c r="I152" s="21">
        <f t="shared" si="40"/>
        <v>4170.42</v>
      </c>
    </row>
    <row r="153" spans="1:9" ht="24" customHeight="1" x14ac:dyDescent="0.25">
      <c r="A153" s="7" t="s">
        <v>341</v>
      </c>
      <c r="B153" s="9" t="s">
        <v>342</v>
      </c>
      <c r="C153" s="7" t="s">
        <v>18</v>
      </c>
      <c r="D153" s="7" t="s">
        <v>343</v>
      </c>
      <c r="E153" s="8" t="s">
        <v>76</v>
      </c>
      <c r="F153" s="23">
        <v>5</v>
      </c>
      <c r="G153" s="21">
        <v>20.309999999999999</v>
      </c>
      <c r="H153" s="21">
        <f t="shared" si="32"/>
        <v>25.63</v>
      </c>
      <c r="I153" s="21">
        <f t="shared" si="40"/>
        <v>128.15</v>
      </c>
    </row>
    <row r="154" spans="1:9" s="19" customFormat="1" ht="24" customHeight="1" x14ac:dyDescent="0.25">
      <c r="A154" s="7" t="s">
        <v>404</v>
      </c>
      <c r="B154" s="9">
        <v>98463</v>
      </c>
      <c r="C154" s="7" t="s">
        <v>18</v>
      </c>
      <c r="D154" s="7" t="s">
        <v>402</v>
      </c>
      <c r="E154" s="8" t="s">
        <v>76</v>
      </c>
      <c r="F154" s="23">
        <v>72</v>
      </c>
      <c r="G154" s="21">
        <v>20.91</v>
      </c>
      <c r="H154" s="21">
        <v>26.39</v>
      </c>
      <c r="I154" s="21">
        <f t="shared" si="40"/>
        <v>1900.08</v>
      </c>
    </row>
    <row r="155" spans="1:9" s="19" customFormat="1" ht="24" customHeight="1" x14ac:dyDescent="0.25">
      <c r="A155" s="7" t="s">
        <v>405</v>
      </c>
      <c r="B155" s="9">
        <v>91864</v>
      </c>
      <c r="C155" s="7" t="s">
        <v>18</v>
      </c>
      <c r="D155" s="7" t="s">
        <v>403</v>
      </c>
      <c r="E155" s="8" t="s">
        <v>39</v>
      </c>
      <c r="F155" s="23">
        <v>104</v>
      </c>
      <c r="G155" s="21">
        <v>11.39</v>
      </c>
      <c r="H155" s="21">
        <v>14.37</v>
      </c>
      <c r="I155" s="21">
        <f t="shared" si="40"/>
        <v>1494.48</v>
      </c>
    </row>
    <row r="156" spans="1:9" ht="24" customHeight="1" x14ac:dyDescent="0.25">
      <c r="A156" s="7" t="s">
        <v>406</v>
      </c>
      <c r="B156" s="53" t="s">
        <v>500</v>
      </c>
      <c r="C156" s="7" t="s">
        <v>27</v>
      </c>
      <c r="D156" s="7" t="s">
        <v>344</v>
      </c>
      <c r="E156" s="8" t="s">
        <v>135</v>
      </c>
      <c r="F156" s="23">
        <v>35</v>
      </c>
      <c r="G156" s="21">
        <f>COMPOSIÇÕES!J122</f>
        <v>140.96</v>
      </c>
      <c r="H156" s="21">
        <f t="shared" si="32"/>
        <v>177.94</v>
      </c>
      <c r="I156" s="21">
        <f t="shared" si="40"/>
        <v>6227.9</v>
      </c>
    </row>
    <row r="157" spans="1:9" s="19" customFormat="1" ht="24" customHeight="1" x14ac:dyDescent="0.25">
      <c r="A157" s="7" t="s">
        <v>407</v>
      </c>
      <c r="B157" s="9">
        <v>72315</v>
      </c>
      <c r="C157" s="7" t="s">
        <v>18</v>
      </c>
      <c r="D157" s="7" t="s">
        <v>409</v>
      </c>
      <c r="E157" s="8" t="s">
        <v>135</v>
      </c>
      <c r="F157" s="23">
        <v>60</v>
      </c>
      <c r="G157" s="21">
        <v>48.89</v>
      </c>
      <c r="H157" s="21">
        <v>61.71</v>
      </c>
      <c r="I157" s="21">
        <v>3702.6</v>
      </c>
    </row>
    <row r="158" spans="1:9" ht="24" customHeight="1" x14ac:dyDescent="0.25">
      <c r="A158" s="7" t="s">
        <v>408</v>
      </c>
      <c r="B158" s="9" t="s">
        <v>345</v>
      </c>
      <c r="C158" s="7" t="s">
        <v>18</v>
      </c>
      <c r="D158" s="7" t="s">
        <v>346</v>
      </c>
      <c r="E158" s="8" t="s">
        <v>32</v>
      </c>
      <c r="F158" s="23">
        <v>1.5</v>
      </c>
      <c r="G158" s="21">
        <v>55.46</v>
      </c>
      <c r="H158" s="21">
        <f t="shared" si="32"/>
        <v>70.010000000000005</v>
      </c>
      <c r="I158" s="21">
        <f t="shared" si="40"/>
        <v>105.01</v>
      </c>
    </row>
    <row r="159" spans="1:9" ht="24" customHeight="1" x14ac:dyDescent="0.25">
      <c r="A159" s="7" t="s">
        <v>410</v>
      </c>
      <c r="B159" s="9" t="s">
        <v>347</v>
      </c>
      <c r="C159" s="7" t="s">
        <v>18</v>
      </c>
      <c r="D159" s="7" t="s">
        <v>348</v>
      </c>
      <c r="E159" s="8" t="s">
        <v>32</v>
      </c>
      <c r="F159" s="23">
        <v>1.5</v>
      </c>
      <c r="G159" s="21">
        <v>33.619999999999997</v>
      </c>
      <c r="H159" s="21">
        <f t="shared" si="32"/>
        <v>42.44</v>
      </c>
      <c r="I159" s="21">
        <f t="shared" si="40"/>
        <v>63.66</v>
      </c>
    </row>
    <row r="160" spans="1:9" ht="24" customHeight="1" x14ac:dyDescent="0.25">
      <c r="A160" s="5" t="s">
        <v>349</v>
      </c>
      <c r="B160" s="5"/>
      <c r="C160" s="5"/>
      <c r="D160" s="5" t="s">
        <v>350</v>
      </c>
      <c r="E160" s="5"/>
      <c r="F160" s="27"/>
      <c r="G160" s="26"/>
      <c r="H160" s="26"/>
      <c r="I160" s="25">
        <f>SUM(I161:I167)</f>
        <v>2770.2799999999997</v>
      </c>
    </row>
    <row r="161" spans="1:9" ht="24" customHeight="1" x14ac:dyDescent="0.25">
      <c r="A161" s="7" t="s">
        <v>351</v>
      </c>
      <c r="B161" s="9" t="s">
        <v>352</v>
      </c>
      <c r="C161" s="7" t="s">
        <v>18</v>
      </c>
      <c r="D161" s="7" t="s">
        <v>353</v>
      </c>
      <c r="E161" s="8" t="s">
        <v>76</v>
      </c>
      <c r="F161" s="23">
        <v>3</v>
      </c>
      <c r="G161" s="21">
        <v>174.91</v>
      </c>
      <c r="H161" s="21">
        <f t="shared" si="32"/>
        <v>220.8</v>
      </c>
      <c r="I161" s="21">
        <f t="shared" ref="I161:I163" si="41">TRUNC((F161*H161),2)</f>
        <v>662.4</v>
      </c>
    </row>
    <row r="162" spans="1:9" ht="36" customHeight="1" x14ac:dyDescent="0.25">
      <c r="A162" s="7" t="s">
        <v>354</v>
      </c>
      <c r="B162" s="9" t="s">
        <v>355</v>
      </c>
      <c r="C162" s="7" t="s">
        <v>18</v>
      </c>
      <c r="D162" s="7" t="s">
        <v>356</v>
      </c>
      <c r="E162" s="8" t="s">
        <v>76</v>
      </c>
      <c r="F162" s="23">
        <v>2</v>
      </c>
      <c r="G162" s="21">
        <v>180.34</v>
      </c>
      <c r="H162" s="21">
        <f t="shared" si="32"/>
        <v>227.66</v>
      </c>
      <c r="I162" s="21">
        <f t="shared" si="41"/>
        <v>455.32</v>
      </c>
    </row>
    <row r="163" spans="1:9" ht="24" customHeight="1" x14ac:dyDescent="0.25">
      <c r="A163" s="7" t="s">
        <v>357</v>
      </c>
      <c r="B163" s="53" t="s">
        <v>502</v>
      </c>
      <c r="C163" s="7" t="s">
        <v>27</v>
      </c>
      <c r="D163" s="7" t="s">
        <v>358</v>
      </c>
      <c r="E163" s="8" t="s">
        <v>135</v>
      </c>
      <c r="F163" s="23">
        <v>5</v>
      </c>
      <c r="G163" s="21">
        <f>COMPOSIÇÕES!J127</f>
        <v>33.340000000000003</v>
      </c>
      <c r="H163" s="21">
        <f t="shared" si="32"/>
        <v>42.08</v>
      </c>
      <c r="I163" s="21">
        <f t="shared" si="41"/>
        <v>210.4</v>
      </c>
    </row>
    <row r="164" spans="1:9" ht="24" customHeight="1" x14ac:dyDescent="0.25">
      <c r="A164" s="7" t="s">
        <v>359</v>
      </c>
      <c r="B164" s="53" t="s">
        <v>504</v>
      </c>
      <c r="C164" s="7" t="s">
        <v>27</v>
      </c>
      <c r="D164" s="7" t="s">
        <v>360</v>
      </c>
      <c r="E164" s="8" t="s">
        <v>135</v>
      </c>
      <c r="F164" s="23">
        <v>12</v>
      </c>
      <c r="G164" s="21">
        <f>COMPOSIÇÕES!J132</f>
        <v>29.83</v>
      </c>
      <c r="H164" s="21">
        <f t="shared" si="32"/>
        <v>37.65</v>
      </c>
      <c r="I164" s="21">
        <f t="shared" ref="I164:I167" si="42">TRUNC((F164*H164),2)</f>
        <v>451.8</v>
      </c>
    </row>
    <row r="165" spans="1:9" ht="24" customHeight="1" x14ac:dyDescent="0.25">
      <c r="A165" s="7" t="s">
        <v>361</v>
      </c>
      <c r="B165" s="53" t="s">
        <v>506</v>
      </c>
      <c r="C165" s="7" t="s">
        <v>27</v>
      </c>
      <c r="D165" s="7" t="s">
        <v>362</v>
      </c>
      <c r="E165" s="8" t="s">
        <v>135</v>
      </c>
      <c r="F165" s="23">
        <v>1</v>
      </c>
      <c r="G165" s="21">
        <f>COMPOSIÇÕES!J137</f>
        <v>51.52</v>
      </c>
      <c r="H165" s="21">
        <f t="shared" si="32"/>
        <v>65.03</v>
      </c>
      <c r="I165" s="21">
        <f t="shared" si="42"/>
        <v>65.03</v>
      </c>
    </row>
    <row r="166" spans="1:9" ht="24" customHeight="1" x14ac:dyDescent="0.25">
      <c r="A166" s="7" t="s">
        <v>363</v>
      </c>
      <c r="B166" s="53" t="s">
        <v>508</v>
      </c>
      <c r="C166" s="7" t="s">
        <v>27</v>
      </c>
      <c r="D166" s="7" t="s">
        <v>364</v>
      </c>
      <c r="E166" s="8" t="s">
        <v>135</v>
      </c>
      <c r="F166" s="23">
        <v>5</v>
      </c>
      <c r="G166" s="21">
        <f>COMPOSIÇÕES!J142</f>
        <v>63.46</v>
      </c>
      <c r="H166" s="21">
        <f t="shared" si="32"/>
        <v>80.11</v>
      </c>
      <c r="I166" s="21">
        <f t="shared" si="42"/>
        <v>400.55</v>
      </c>
    </row>
    <row r="167" spans="1:9" ht="36" customHeight="1" x14ac:dyDescent="0.25">
      <c r="A167" s="7" t="s">
        <v>365</v>
      </c>
      <c r="B167" s="9" t="s">
        <v>366</v>
      </c>
      <c r="C167" s="7" t="s">
        <v>18</v>
      </c>
      <c r="D167" s="7" t="s">
        <v>367</v>
      </c>
      <c r="E167" s="8" t="s">
        <v>76</v>
      </c>
      <c r="F167" s="23">
        <v>19</v>
      </c>
      <c r="G167" s="21">
        <v>21.88</v>
      </c>
      <c r="H167" s="21">
        <f t="shared" si="32"/>
        <v>27.62</v>
      </c>
      <c r="I167" s="21">
        <f t="shared" si="42"/>
        <v>524.78</v>
      </c>
    </row>
    <row r="168" spans="1:9" ht="24" customHeight="1" x14ac:dyDescent="0.25">
      <c r="A168" s="5" t="s">
        <v>368</v>
      </c>
      <c r="B168" s="5"/>
      <c r="C168" s="5"/>
      <c r="D168" s="5" t="s">
        <v>369</v>
      </c>
      <c r="E168" s="5"/>
      <c r="F168" s="27"/>
      <c r="G168" s="26"/>
      <c r="H168" s="26"/>
      <c r="I168" s="25">
        <f>SUM(I169:I171)</f>
        <v>908.2</v>
      </c>
    </row>
    <row r="169" spans="1:9" ht="24" customHeight="1" x14ac:dyDescent="0.25">
      <c r="A169" s="7" t="s">
        <v>630</v>
      </c>
      <c r="B169" s="9" t="s">
        <v>370</v>
      </c>
      <c r="C169" s="7" t="s">
        <v>18</v>
      </c>
      <c r="D169" s="7" t="s">
        <v>371</v>
      </c>
      <c r="E169" s="8" t="s">
        <v>24</v>
      </c>
      <c r="F169" s="23">
        <v>215</v>
      </c>
      <c r="G169" s="21">
        <v>2.31</v>
      </c>
      <c r="H169" s="21">
        <f t="shared" si="32"/>
        <v>2.91</v>
      </c>
      <c r="I169" s="21">
        <f t="shared" ref="I169:I170" si="43">TRUNC((F169*H169),2)</f>
        <v>625.65</v>
      </c>
    </row>
    <row r="170" spans="1:9" ht="24" customHeight="1" x14ac:dyDescent="0.25">
      <c r="A170" s="7" t="s">
        <v>631</v>
      </c>
      <c r="B170" s="9" t="s">
        <v>372</v>
      </c>
      <c r="C170" s="7" t="s">
        <v>18</v>
      </c>
      <c r="D170" s="7" t="s">
        <v>373</v>
      </c>
      <c r="E170" s="8" t="s">
        <v>24</v>
      </c>
      <c r="F170" s="23">
        <v>474</v>
      </c>
      <c r="G170" s="21">
        <v>0.35</v>
      </c>
      <c r="H170" s="21">
        <f t="shared" si="32"/>
        <v>0.44</v>
      </c>
      <c r="I170" s="21">
        <f t="shared" si="43"/>
        <v>208.56</v>
      </c>
    </row>
    <row r="171" spans="1:9" ht="24" customHeight="1" x14ac:dyDescent="0.25">
      <c r="A171" s="7" t="s">
        <v>632</v>
      </c>
      <c r="B171" s="9" t="s">
        <v>374</v>
      </c>
      <c r="C171" s="7" t="s">
        <v>18</v>
      </c>
      <c r="D171" s="7" t="s">
        <v>375</v>
      </c>
      <c r="E171" s="8" t="s">
        <v>24</v>
      </c>
      <c r="F171" s="23">
        <v>16.78</v>
      </c>
      <c r="G171" s="21">
        <v>3.5</v>
      </c>
      <c r="H171" s="21">
        <f t="shared" si="32"/>
        <v>4.41</v>
      </c>
      <c r="I171" s="21">
        <f t="shared" ref="I171" si="44">TRUNC((F171*H171),2)</f>
        <v>73.989999999999995</v>
      </c>
    </row>
    <row r="172" spans="1:9" s="76" customFormat="1" ht="24" customHeight="1" x14ac:dyDescent="0.25">
      <c r="A172" s="5">
        <v>16</v>
      </c>
      <c r="B172" s="5"/>
      <c r="C172" s="5"/>
      <c r="D172" s="5" t="s">
        <v>642</v>
      </c>
      <c r="E172" s="5"/>
      <c r="F172" s="27"/>
      <c r="G172" s="26"/>
      <c r="H172" s="26"/>
      <c r="I172" s="25">
        <f>SUM(I173:I176)</f>
        <v>19486.14</v>
      </c>
    </row>
    <row r="173" spans="1:9" s="76" customFormat="1" ht="24" customHeight="1" x14ac:dyDescent="0.25">
      <c r="A173" s="7" t="s">
        <v>610</v>
      </c>
      <c r="B173" s="9" t="s">
        <v>35</v>
      </c>
      <c r="C173" s="7" t="s">
        <v>18</v>
      </c>
      <c r="D173" s="7" t="s">
        <v>36</v>
      </c>
      <c r="E173" s="8" t="s">
        <v>24</v>
      </c>
      <c r="F173" s="23">
        <v>66.150000000000006</v>
      </c>
      <c r="G173" s="21">
        <v>14.57</v>
      </c>
      <c r="H173" s="21">
        <f t="shared" ref="H173:H176" si="45">TRUNC((G173+(G173*$G$2)),2)</f>
        <v>18.39</v>
      </c>
      <c r="I173" s="21">
        <f t="shared" ref="I173:I176" si="46">TRUNC((F173*H173),2)</f>
        <v>1216.49</v>
      </c>
    </row>
    <row r="174" spans="1:9" s="76" customFormat="1" ht="24" customHeight="1" x14ac:dyDescent="0.25">
      <c r="A174" s="7" t="s">
        <v>612</v>
      </c>
      <c r="B174" s="9" t="s">
        <v>37</v>
      </c>
      <c r="C174" s="7" t="s">
        <v>18</v>
      </c>
      <c r="D174" s="7" t="s">
        <v>38</v>
      </c>
      <c r="E174" s="8" t="s">
        <v>39</v>
      </c>
      <c r="F174" s="23">
        <v>32.54</v>
      </c>
      <c r="G174" s="21">
        <v>1.66</v>
      </c>
      <c r="H174" s="21">
        <f t="shared" si="45"/>
        <v>2.09</v>
      </c>
      <c r="I174" s="21">
        <f t="shared" si="46"/>
        <v>68</v>
      </c>
    </row>
    <row r="175" spans="1:9" s="76" customFormat="1" ht="24" customHeight="1" x14ac:dyDescent="0.25">
      <c r="A175" s="7" t="s">
        <v>618</v>
      </c>
      <c r="B175" s="53" t="s">
        <v>449</v>
      </c>
      <c r="C175" s="7" t="s">
        <v>27</v>
      </c>
      <c r="D175" s="7" t="s">
        <v>624</v>
      </c>
      <c r="E175" s="8" t="s">
        <v>24</v>
      </c>
      <c r="F175" s="23">
        <v>66.150000000000006</v>
      </c>
      <c r="G175" s="21">
        <f>COMPOSIÇÕES!J35</f>
        <v>154.29</v>
      </c>
      <c r="H175" s="21">
        <f t="shared" si="45"/>
        <v>194.77</v>
      </c>
      <c r="I175" s="21">
        <f t="shared" si="46"/>
        <v>12884.03</v>
      </c>
    </row>
    <row r="176" spans="1:9" s="76" customFormat="1" ht="24" customHeight="1" x14ac:dyDescent="0.25">
      <c r="A176" s="7" t="s">
        <v>634</v>
      </c>
      <c r="B176" s="53">
        <v>96114</v>
      </c>
      <c r="C176" s="7" t="s">
        <v>18</v>
      </c>
      <c r="D176" s="7" t="s">
        <v>636</v>
      </c>
      <c r="E176" s="83" t="s">
        <v>24</v>
      </c>
      <c r="F176" s="23">
        <v>66</v>
      </c>
      <c r="G176" s="21">
        <v>63.83</v>
      </c>
      <c r="H176" s="21">
        <f t="shared" si="45"/>
        <v>80.569999999999993</v>
      </c>
      <c r="I176" s="21">
        <f t="shared" si="46"/>
        <v>5317.62</v>
      </c>
    </row>
    <row r="177" spans="1:9" x14ac:dyDescent="0.2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87"/>
      <c r="B178" s="87"/>
      <c r="C178" s="87"/>
      <c r="D178" s="15"/>
      <c r="E178" s="14"/>
      <c r="F178" s="88" t="s">
        <v>376</v>
      </c>
      <c r="G178" s="87"/>
      <c r="H178" s="89">
        <f>H180/(G2+1)</f>
        <v>627240.3264453403</v>
      </c>
      <c r="I178" s="90"/>
    </row>
    <row r="179" spans="1:9" x14ac:dyDescent="0.25">
      <c r="A179" s="87"/>
      <c r="B179" s="87"/>
      <c r="C179" s="87"/>
      <c r="D179" s="15"/>
      <c r="E179" s="14"/>
      <c r="F179" s="88" t="s">
        <v>377</v>
      </c>
      <c r="G179" s="87"/>
      <c r="H179" s="89">
        <f>H178*G2</f>
        <v>164588.86355465956</v>
      </c>
      <c r="I179" s="90"/>
    </row>
    <row r="180" spans="1:9" x14ac:dyDescent="0.25">
      <c r="A180" s="87"/>
      <c r="B180" s="87"/>
      <c r="C180" s="87"/>
      <c r="D180" s="15"/>
      <c r="E180" s="14"/>
      <c r="F180" s="88" t="s">
        <v>378</v>
      </c>
      <c r="G180" s="87"/>
      <c r="H180" s="89">
        <f>I5+I11+I20+I48+I73+I75+I78+I80+I82+I135+I138+I145+I147+I160+I168+I172</f>
        <v>791829.18999999983</v>
      </c>
      <c r="I180" s="90"/>
    </row>
  </sheetData>
  <mergeCells count="16">
    <mergeCell ref="B1:D1"/>
    <mergeCell ref="B2:D2"/>
    <mergeCell ref="E1:F1"/>
    <mergeCell ref="G1:H1"/>
    <mergeCell ref="E2:F2"/>
    <mergeCell ref="G2:H2"/>
    <mergeCell ref="A180:C180"/>
    <mergeCell ref="F180:G180"/>
    <mergeCell ref="H180:I180"/>
    <mergeCell ref="A3:I3"/>
    <mergeCell ref="A178:C178"/>
    <mergeCell ref="F178:G178"/>
    <mergeCell ref="H178:I178"/>
    <mergeCell ref="A179:C179"/>
    <mergeCell ref="F179:G179"/>
    <mergeCell ref="H179:I179"/>
  </mergeCells>
  <phoneticPr fontId="24" type="noConversion"/>
  <hyperlinks>
    <hyperlink ref="B22" r:id="rId1" display="https://app.orcafascio.com/orc/orcamentos/612ff1a3200589542aa6d3f1/composicoes/61312c102005895586544494" xr:uid="{B57D7E26-A0A5-43B8-B218-4EF8CEBB9D58}"/>
    <hyperlink ref="B28" r:id="rId2" display="https://app.orcafascio.com/orc/orcamentos/612ff1a3200589542aa6d3f1/composicoes/61312e7220058955805443f2" xr:uid="{79C2507D-DA4F-4F68-9A28-CD22AD5F001F}"/>
    <hyperlink ref="B39" r:id="rId3" display="https://app.orcafascio.com/orc/orcamentos/612ff1a3200589542aa6d3f1/composicoes/61312f7b200589557e541ce2" xr:uid="{CBA81712-4C05-497A-A9D7-CC9FCA85B1C4}"/>
    <hyperlink ref="B44" r:id="rId4" display="https://app.orcafascio.com/orc/orcamentos/612ff1a3200589542aa6d3f1/composicoes/61313054200589557e541d34" xr:uid="{477CFEB4-AE66-4E8E-957A-69571DDE3447}"/>
    <hyperlink ref="B45" r:id="rId5" display="https://app.orcafascio.com/orc/orcamentos/612ff1a3200589542aa6d3f1/composicoes/61312e7220058955805443f2" xr:uid="{101A6AFF-C050-49C9-8D79-2C5CBB90A55E}"/>
    <hyperlink ref="B154" r:id="rId6" tooltip="Exibir Composição Analítica" display="https://app.orcafascio.com/orc/orcamentos/612ff1a3200589542aa6d3f1/composicoes/6130eea42005895582540c4f" xr:uid="{99B13009-D186-4EAC-AEDC-57433911DF56}"/>
    <hyperlink ref="B155" r:id="rId7" display="https://app.orcafascio.com/orc/orcamentos/612ff1a3200589542aa6d3f1/composicoes/6131393b2005895580544d0b" xr:uid="{A83DC951-9E38-42DE-BEC2-74975C36AACB}"/>
    <hyperlink ref="B157" r:id="rId8" tooltip="Exibir Composição Analítica" display="https://app.orcafascio.com/orc/orcamentos/612ff1a3200589542aa6d3f1/composicoes/613138ea200589557e5420da" xr:uid="{A3D2AC7C-DF7A-4AB6-8090-66FA2744F349}"/>
    <hyperlink ref="B12" r:id="rId9" display="https://app.orcafascio.com/banco/sinapi/composicoes/611bf968e64d1e19fbc1bc0f?estado_sinapi=MT" xr:uid="{79F2CCB6-31E4-45F7-9C02-9178D7D61F08}"/>
    <hyperlink ref="B72" r:id="rId10" display="https://app.orcafascio.com/banco/sinapi/composicoes/611bf968e64d1e19fbc1bae2?estado_sinapi=MT" xr:uid="{379554CC-F42F-4C0D-852D-791BB651D97B}"/>
    <hyperlink ref="B176" r:id="rId11" display="https://app.orcafascio.com/banco/sinapi/composicoes/611bf968e64d1e19fbc1bae2?estado_sinapi=MT" xr:uid="{33ECD9A3-A12C-4658-934D-F8419F0FC697}"/>
  </hyperlinks>
  <pageMargins left="0.5" right="0.5" top="1" bottom="1" header="0.5" footer="0.5"/>
  <pageSetup paperSize="9" fitToHeight="0" orientation="landscape" r:id="rId12"/>
  <headerFooter>
    <oddHeader>&amp;L &amp;CMinha Empresa
CNPJ:  &amp;R</oddHeader>
    <oddFooter>&amp;L &amp;C  -  -  / 
 / 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70EE-877C-4449-B95A-B054EB08DEBA}">
  <sheetPr>
    <pageSetUpPr fitToPage="1"/>
  </sheetPr>
  <dimension ref="A1:D27"/>
  <sheetViews>
    <sheetView tabSelected="1" showOutlineSymbols="0" showWhiteSpace="0" zoomScale="110" zoomScaleNormal="110" workbookViewId="0">
      <selection activeCell="C24" sqref="C24:D25"/>
    </sheetView>
  </sheetViews>
  <sheetFormatPr defaultRowHeight="13.8" x14ac:dyDescent="0.25"/>
  <cols>
    <col min="1" max="1" width="10" style="19" bestFit="1" customWidth="1"/>
    <col min="2" max="2" width="68.19921875" style="19" customWidth="1"/>
    <col min="3" max="3" width="18.296875" style="19" customWidth="1"/>
    <col min="4" max="16384" width="8.796875" style="19"/>
  </cols>
  <sheetData>
    <row r="1" spans="1:4" ht="13.8" customHeight="1" x14ac:dyDescent="0.25">
      <c r="A1" s="17" t="s">
        <v>0</v>
      </c>
      <c r="B1" s="94" t="s">
        <v>411</v>
      </c>
      <c r="C1" s="94"/>
      <c r="D1" s="94"/>
    </row>
    <row r="2" spans="1:4" ht="13.8" customHeight="1" x14ac:dyDescent="0.25">
      <c r="A2" s="18" t="s">
        <v>412</v>
      </c>
      <c r="B2" s="94" t="s">
        <v>413</v>
      </c>
      <c r="C2" s="94"/>
      <c r="D2" s="94"/>
    </row>
    <row r="3" spans="1:4" x14ac:dyDescent="0.25">
      <c r="A3" s="18"/>
      <c r="B3" s="18"/>
      <c r="C3" s="18"/>
    </row>
    <row r="4" spans="1:4" x14ac:dyDescent="0.25">
      <c r="A4" s="91" t="s">
        <v>6</v>
      </c>
      <c r="B4" s="92"/>
      <c r="C4" s="92"/>
    </row>
    <row r="5" spans="1:4" ht="14.4" thickBot="1" x14ac:dyDescent="0.3">
      <c r="A5" s="72" t="s">
        <v>7</v>
      </c>
      <c r="B5" s="72" t="s">
        <v>10</v>
      </c>
      <c r="C5" s="73" t="s">
        <v>15</v>
      </c>
      <c r="D5" s="74" t="s">
        <v>603</v>
      </c>
    </row>
    <row r="6" spans="1:4" ht="14.4" thickBot="1" x14ac:dyDescent="0.3">
      <c r="A6" s="45" t="s">
        <v>16</v>
      </c>
      <c r="B6" s="45" t="s">
        <v>17</v>
      </c>
      <c r="C6" s="70">
        <f>'Orçamento Sintético'!I5</f>
        <v>171849.83000000002</v>
      </c>
      <c r="D6" s="61">
        <f t="shared" ref="D6:D20" si="0">C6/$C$22</f>
        <v>0.21702891503658769</v>
      </c>
    </row>
    <row r="7" spans="1:4" ht="14.4" thickBot="1" x14ac:dyDescent="0.3">
      <c r="A7" s="38" t="s">
        <v>28</v>
      </c>
      <c r="B7" s="38" t="s">
        <v>29</v>
      </c>
      <c r="C7" s="71">
        <f>'Orçamento Sintético'!I11</f>
        <v>27962.609999999997</v>
      </c>
      <c r="D7" s="62">
        <f t="shared" si="0"/>
        <v>3.531394188688599E-2</v>
      </c>
    </row>
    <row r="8" spans="1:4" ht="14.4" thickBot="1" x14ac:dyDescent="0.3">
      <c r="A8" s="45" t="s">
        <v>47</v>
      </c>
      <c r="B8" s="45" t="s">
        <v>48</v>
      </c>
      <c r="C8" s="70">
        <f>'Orçamento Sintético'!I20</f>
        <v>59545.780000000006</v>
      </c>
      <c r="D8" s="61">
        <f t="shared" si="0"/>
        <v>7.5200284041056914E-2</v>
      </c>
    </row>
    <row r="9" spans="1:4" ht="14.4" thickBot="1" x14ac:dyDescent="0.3">
      <c r="A9" s="38" t="s">
        <v>95</v>
      </c>
      <c r="B9" s="38" t="s">
        <v>96</v>
      </c>
      <c r="C9" s="71">
        <f>'Orçamento Sintético'!I48</f>
        <v>232464.84</v>
      </c>
      <c r="D9" s="62">
        <f t="shared" si="0"/>
        <v>0.29357952818081895</v>
      </c>
    </row>
    <row r="10" spans="1:4" ht="14.4" thickBot="1" x14ac:dyDescent="0.3">
      <c r="A10" s="45" t="s">
        <v>136</v>
      </c>
      <c r="B10" s="45" t="s">
        <v>137</v>
      </c>
      <c r="C10" s="70">
        <f>'Orçamento Sintético'!I73</f>
        <v>72721.279999999999</v>
      </c>
      <c r="D10" s="61">
        <f t="shared" si="0"/>
        <v>9.1839604953184426E-2</v>
      </c>
    </row>
    <row r="11" spans="1:4" ht="14.4" thickBot="1" x14ac:dyDescent="0.3">
      <c r="A11" s="38" t="s">
        <v>141</v>
      </c>
      <c r="B11" s="38" t="s">
        <v>142</v>
      </c>
      <c r="C11" s="71">
        <f>'Orçamento Sintético'!I75</f>
        <v>25598.89</v>
      </c>
      <c r="D11" s="62">
        <f t="shared" si="0"/>
        <v>3.2328803134928641E-2</v>
      </c>
    </row>
    <row r="12" spans="1:4" ht="14.4" thickBot="1" x14ac:dyDescent="0.3">
      <c r="A12" s="45" t="s">
        <v>148</v>
      </c>
      <c r="B12" s="45" t="s">
        <v>149</v>
      </c>
      <c r="C12" s="70">
        <f>'Orçamento Sintético'!I78</f>
        <v>8096.34</v>
      </c>
      <c r="D12" s="61">
        <f t="shared" si="0"/>
        <v>1.022485670173387E-2</v>
      </c>
    </row>
    <row r="13" spans="1:4" ht="14.4" thickBot="1" x14ac:dyDescent="0.3">
      <c r="A13" s="38" t="s">
        <v>152</v>
      </c>
      <c r="B13" s="38" t="s">
        <v>153</v>
      </c>
      <c r="C13" s="71">
        <f>'Orçamento Sintético'!I80</f>
        <v>3311.32</v>
      </c>
      <c r="D13" s="62">
        <f t="shared" si="0"/>
        <v>4.1818614946488664E-3</v>
      </c>
    </row>
    <row r="14" spans="1:4" ht="14.4" thickBot="1" x14ac:dyDescent="0.3">
      <c r="A14" s="45" t="s">
        <v>157</v>
      </c>
      <c r="B14" s="45" t="s">
        <v>158</v>
      </c>
      <c r="C14" s="70">
        <f>'Orçamento Sintético'!I82</f>
        <v>28829.19</v>
      </c>
      <c r="D14" s="61">
        <f t="shared" si="0"/>
        <v>3.6408344582497656E-2</v>
      </c>
    </row>
    <row r="15" spans="1:4" ht="14.4" thickBot="1" x14ac:dyDescent="0.3">
      <c r="A15" s="38" t="s">
        <v>300</v>
      </c>
      <c r="B15" s="38" t="s">
        <v>301</v>
      </c>
      <c r="C15" s="71">
        <f>'Orçamento Sintético'!I135</f>
        <v>39302.449999999997</v>
      </c>
      <c r="D15" s="62">
        <f t="shared" si="0"/>
        <v>4.9635010298117462E-2</v>
      </c>
    </row>
    <row r="16" spans="1:4" ht="14.4" thickBot="1" x14ac:dyDescent="0.3">
      <c r="A16" s="45" t="s">
        <v>308</v>
      </c>
      <c r="B16" s="45" t="s">
        <v>309</v>
      </c>
      <c r="C16" s="70">
        <f>'Orçamento Sintético'!I138</f>
        <v>41654.99</v>
      </c>
      <c r="D16" s="61">
        <f t="shared" si="0"/>
        <v>5.2606029843380753E-2</v>
      </c>
    </row>
    <row r="17" spans="1:4" ht="14.4" thickBot="1" x14ac:dyDescent="0.3">
      <c r="A17" s="38" t="s">
        <v>319</v>
      </c>
      <c r="B17" s="38" t="s">
        <v>320</v>
      </c>
      <c r="C17" s="71">
        <f>'Orçamento Sintético'!I145</f>
        <v>2040.3</v>
      </c>
      <c r="D17" s="62">
        <f t="shared" si="0"/>
        <v>2.5766920767343782E-3</v>
      </c>
    </row>
    <row r="18" spans="1:4" ht="14.4" thickBot="1" x14ac:dyDescent="0.3">
      <c r="A18" s="45" t="s">
        <v>324</v>
      </c>
      <c r="B18" s="45" t="s">
        <v>325</v>
      </c>
      <c r="C18" s="70">
        <f>'Orçamento Sintético'!I147</f>
        <v>55286.750000000007</v>
      </c>
      <c r="D18" s="61">
        <f t="shared" si="0"/>
        <v>6.9821560884867129E-2</v>
      </c>
    </row>
    <row r="19" spans="1:4" ht="14.4" thickBot="1" x14ac:dyDescent="0.3">
      <c r="A19" s="38" t="s">
        <v>349</v>
      </c>
      <c r="B19" s="38" t="s">
        <v>350</v>
      </c>
      <c r="C19" s="71">
        <f>'Orçamento Sintético'!I160</f>
        <v>2770.2799999999997</v>
      </c>
      <c r="D19" s="62">
        <f t="shared" si="0"/>
        <v>3.4985828193577965E-3</v>
      </c>
    </row>
    <row r="20" spans="1:4" ht="14.4" thickBot="1" x14ac:dyDescent="0.3">
      <c r="A20" s="45" t="s">
        <v>368</v>
      </c>
      <c r="B20" s="45" t="s">
        <v>369</v>
      </c>
      <c r="C20" s="70">
        <f>'Orçamento Sintético'!I168</f>
        <v>908.2</v>
      </c>
      <c r="D20" s="61">
        <f t="shared" si="0"/>
        <v>1.1469645366319473E-3</v>
      </c>
    </row>
    <row r="21" spans="1:4" s="76" customFormat="1" x14ac:dyDescent="0.25">
      <c r="A21" s="38">
        <v>16</v>
      </c>
      <c r="B21" s="38" t="s">
        <v>642</v>
      </c>
      <c r="C21" s="71">
        <f>'Orçamento Sintético'!I172</f>
        <v>19486.14</v>
      </c>
      <c r="D21" s="62">
        <f t="shared" ref="D21" si="1">C21/$C$22</f>
        <v>2.4609019528567776E-2</v>
      </c>
    </row>
    <row r="22" spans="1:4" x14ac:dyDescent="0.25">
      <c r="A22" s="5"/>
      <c r="B22" s="5" t="s">
        <v>602</v>
      </c>
      <c r="C22" s="26">
        <f>SUM(C6:C21)</f>
        <v>791829.18999999983</v>
      </c>
      <c r="D22" s="75">
        <f>SUM(D6:D21)</f>
        <v>1.0000000000000002</v>
      </c>
    </row>
    <row r="23" spans="1:4" x14ac:dyDescent="0.25">
      <c r="A23" s="20"/>
      <c r="B23" s="15"/>
      <c r="C23" s="41"/>
    </row>
    <row r="24" spans="1:4" x14ac:dyDescent="0.25">
      <c r="A24" s="20"/>
      <c r="B24" s="15"/>
      <c r="C24" s="41"/>
      <c r="D24" s="33"/>
    </row>
    <row r="25" spans="1:4" x14ac:dyDescent="0.25">
      <c r="A25" s="20"/>
      <c r="B25" s="15"/>
      <c r="C25" s="41"/>
    </row>
    <row r="27" spans="1:4" x14ac:dyDescent="0.25">
      <c r="C27" s="34"/>
    </row>
  </sheetData>
  <mergeCells count="3">
    <mergeCell ref="A4:C4"/>
    <mergeCell ref="B1:D1"/>
    <mergeCell ref="B2:D2"/>
  </mergeCells>
  <pageMargins left="0.5" right="0.5" top="1" bottom="1" header="0.5" footer="0.5"/>
  <pageSetup paperSize="9" fitToHeight="0" orientation="landscape"/>
  <headerFooter>
    <oddHeader>&amp;L &amp;CMinha Empresa
CNPJ:  &amp;R</oddHeader>
    <oddFooter>&amp;L &amp;C  -  -  / 
 / 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C1DE-953A-4A71-8B46-BBC994B90C80}">
  <sheetPr>
    <pageSetUpPr fitToPage="1"/>
  </sheetPr>
  <dimension ref="A1:J167"/>
  <sheetViews>
    <sheetView showOutlineSymbols="0" showWhiteSpace="0" topLeftCell="A151" workbookViewId="0">
      <selection activeCell="F167" sqref="F167"/>
    </sheetView>
  </sheetViews>
  <sheetFormatPr defaultRowHeight="13.8" x14ac:dyDescent="0.25"/>
  <cols>
    <col min="1" max="2" width="10" style="19" bestFit="1" customWidth="1"/>
    <col min="3" max="3" width="48.5" style="19" customWidth="1"/>
    <col min="4" max="4" width="23.59765625" style="19" customWidth="1"/>
    <col min="5" max="5" width="8" style="19" bestFit="1" customWidth="1"/>
    <col min="6" max="6" width="17" style="19" customWidth="1"/>
    <col min="7" max="7" width="14.59765625" style="19" customWidth="1"/>
    <col min="8" max="8" width="13" style="19" bestFit="1" customWidth="1"/>
    <col min="9" max="9" width="18.296875" style="19" customWidth="1"/>
    <col min="10" max="10" width="14.3984375" style="19" customWidth="1"/>
    <col min="11" max="16384" width="8.796875" style="19"/>
  </cols>
  <sheetData>
    <row r="1" spans="1:10" x14ac:dyDescent="0.25">
      <c r="A1" s="17" t="s">
        <v>0</v>
      </c>
      <c r="B1" s="93" t="s">
        <v>411</v>
      </c>
      <c r="C1" s="93"/>
      <c r="D1" s="93"/>
      <c r="E1" s="94" t="s">
        <v>1</v>
      </c>
      <c r="F1" s="94"/>
      <c r="G1" s="94" t="s">
        <v>2</v>
      </c>
      <c r="H1" s="94"/>
      <c r="I1" s="94" t="s">
        <v>3</v>
      </c>
      <c r="J1" s="94"/>
    </row>
    <row r="2" spans="1:10" ht="66" customHeight="1" x14ac:dyDescent="0.25">
      <c r="A2" s="18" t="s">
        <v>412</v>
      </c>
      <c r="B2" s="88" t="s">
        <v>413</v>
      </c>
      <c r="C2" s="88"/>
      <c r="D2" s="88"/>
      <c r="E2" s="88" t="s">
        <v>4</v>
      </c>
      <c r="F2" s="88"/>
      <c r="G2" s="95">
        <f>BDI!C34</f>
        <v>0.26240159730706081</v>
      </c>
      <c r="H2" s="88"/>
      <c r="I2" s="88" t="s">
        <v>5</v>
      </c>
      <c r="J2" s="88"/>
    </row>
    <row r="3" spans="1:10" ht="13.8" customHeight="1" x14ac:dyDescent="0.25">
      <c r="A3" s="98" t="s">
        <v>414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30" customHeight="1" x14ac:dyDescent="0.25">
      <c r="A4" s="35" t="s">
        <v>438</v>
      </c>
      <c r="B4" s="96" t="s">
        <v>427</v>
      </c>
      <c r="C4" s="97"/>
      <c r="D4" s="97"/>
      <c r="E4" s="97"/>
      <c r="F4" s="97"/>
      <c r="G4" s="97"/>
      <c r="H4" s="97"/>
      <c r="I4" s="97"/>
      <c r="J4" s="97"/>
    </row>
    <row r="5" spans="1:10" ht="30" customHeight="1" thickBot="1" x14ac:dyDescent="0.3">
      <c r="A5" s="37" t="s">
        <v>415</v>
      </c>
      <c r="B5" s="37" t="s">
        <v>416</v>
      </c>
      <c r="C5" s="37" t="s">
        <v>417</v>
      </c>
      <c r="D5" s="37" t="s">
        <v>418</v>
      </c>
      <c r="E5" s="37" t="s">
        <v>419</v>
      </c>
      <c r="F5" s="37" t="s">
        <v>420</v>
      </c>
      <c r="G5" s="37" t="s">
        <v>421</v>
      </c>
      <c r="H5" s="37" t="s">
        <v>422</v>
      </c>
      <c r="I5" s="37" t="s">
        <v>423</v>
      </c>
      <c r="J5" s="37" t="s">
        <v>424</v>
      </c>
    </row>
    <row r="6" spans="1:10" ht="30" customHeight="1" thickBot="1" x14ac:dyDescent="0.3">
      <c r="A6" s="45" t="s">
        <v>18</v>
      </c>
      <c r="B6" s="45">
        <v>88264</v>
      </c>
      <c r="C6" s="45" t="s">
        <v>428</v>
      </c>
      <c r="D6" s="46" t="s">
        <v>429</v>
      </c>
      <c r="E6" s="46" t="s">
        <v>44</v>
      </c>
      <c r="F6" s="47">
        <v>20.6</v>
      </c>
      <c r="G6" s="47">
        <v>18.3</v>
      </c>
      <c r="H6" s="48">
        <v>0.4</v>
      </c>
      <c r="I6" s="48">
        <f>F6*H6</f>
        <v>8.24</v>
      </c>
      <c r="J6" s="48">
        <f>G6*H6</f>
        <v>7.32</v>
      </c>
    </row>
    <row r="7" spans="1:10" ht="30" customHeight="1" thickBot="1" x14ac:dyDescent="0.3">
      <c r="A7" s="45" t="s">
        <v>18</v>
      </c>
      <c r="B7" s="45">
        <v>88316</v>
      </c>
      <c r="C7" s="45" t="s">
        <v>66</v>
      </c>
      <c r="D7" s="46" t="s">
        <v>429</v>
      </c>
      <c r="E7" s="46" t="s">
        <v>44</v>
      </c>
      <c r="F7" s="47">
        <v>15.65</v>
      </c>
      <c r="G7" s="47">
        <v>14.02</v>
      </c>
      <c r="H7" s="48">
        <v>0.4</v>
      </c>
      <c r="I7" s="48">
        <f>F7*H7</f>
        <v>6.2600000000000007</v>
      </c>
      <c r="J7" s="48">
        <f>G7*H7</f>
        <v>5.6080000000000005</v>
      </c>
    </row>
    <row r="8" spans="1:10" ht="34.200000000000003" customHeight="1" x14ac:dyDescent="0.25">
      <c r="A8" s="38" t="s">
        <v>18</v>
      </c>
      <c r="B8" s="38">
        <v>39707</v>
      </c>
      <c r="C8" s="38" t="s">
        <v>430</v>
      </c>
      <c r="D8" s="38" t="s">
        <v>431</v>
      </c>
      <c r="E8" s="38" t="s">
        <v>39</v>
      </c>
      <c r="F8" s="38">
        <v>4.43</v>
      </c>
      <c r="G8" s="38">
        <v>4.43</v>
      </c>
      <c r="H8" s="49">
        <v>2</v>
      </c>
      <c r="I8" s="40">
        <f>F8*H8</f>
        <v>8.86</v>
      </c>
      <c r="J8" s="42">
        <f>G8*H8</f>
        <v>8.86</v>
      </c>
    </row>
    <row r="9" spans="1:10" ht="30" customHeight="1" x14ac:dyDescent="0.25">
      <c r="I9" s="43">
        <f>TRUNC((SUM(I6:I8)),2)</f>
        <v>23.36</v>
      </c>
      <c r="J9" s="43">
        <f>TRUNC((SUM(J6:J8)),2)</f>
        <v>21.78</v>
      </c>
    </row>
    <row r="10" spans="1:10" ht="30" customHeight="1" x14ac:dyDescent="0.25">
      <c r="A10" s="35" t="s">
        <v>439</v>
      </c>
      <c r="B10" s="96" t="s">
        <v>110</v>
      </c>
      <c r="C10" s="97"/>
      <c r="D10" s="97"/>
      <c r="E10" s="97"/>
      <c r="F10" s="97"/>
      <c r="G10" s="97"/>
      <c r="H10" s="97"/>
      <c r="I10" s="97"/>
      <c r="J10" s="97"/>
    </row>
    <row r="11" spans="1:10" ht="30" customHeight="1" thickBot="1" x14ac:dyDescent="0.3">
      <c r="A11" s="37" t="s">
        <v>415</v>
      </c>
      <c r="B11" s="37" t="s">
        <v>416</v>
      </c>
      <c r="C11" s="37" t="s">
        <v>417</v>
      </c>
      <c r="D11" s="37" t="s">
        <v>418</v>
      </c>
      <c r="E11" s="37" t="s">
        <v>419</v>
      </c>
      <c r="F11" s="37" t="s">
        <v>420</v>
      </c>
      <c r="G11" s="37" t="s">
        <v>421</v>
      </c>
      <c r="H11" s="37" t="s">
        <v>422</v>
      </c>
      <c r="I11" s="37" t="s">
        <v>423</v>
      </c>
      <c r="J11" s="37" t="s">
        <v>424</v>
      </c>
    </row>
    <row r="12" spans="1:10" ht="30" customHeight="1" thickBot="1" x14ac:dyDescent="0.3">
      <c r="A12" s="45" t="s">
        <v>18</v>
      </c>
      <c r="B12" s="45">
        <v>88316</v>
      </c>
      <c r="C12" s="45" t="s">
        <v>66</v>
      </c>
      <c r="D12" s="46" t="s">
        <v>429</v>
      </c>
      <c r="E12" s="46" t="s">
        <v>44</v>
      </c>
      <c r="F12" s="47">
        <v>15.65</v>
      </c>
      <c r="G12" s="47">
        <v>14.02</v>
      </c>
      <c r="H12" s="48">
        <v>3.7999999999999999E-2</v>
      </c>
      <c r="I12" s="48">
        <f>F12*H12</f>
        <v>0.59470000000000001</v>
      </c>
      <c r="J12" s="48">
        <f>G12*H12</f>
        <v>0.53276000000000001</v>
      </c>
    </row>
    <row r="13" spans="1:10" ht="30" customHeight="1" thickBot="1" x14ac:dyDescent="0.3">
      <c r="A13" s="45" t="s">
        <v>18</v>
      </c>
      <c r="B13" s="45">
        <v>88310</v>
      </c>
      <c r="C13" s="45" t="s">
        <v>440</v>
      </c>
      <c r="D13" s="46" t="s">
        <v>429</v>
      </c>
      <c r="E13" s="46" t="s">
        <v>44</v>
      </c>
      <c r="F13" s="47">
        <v>20.86</v>
      </c>
      <c r="G13" s="47">
        <v>18.68</v>
      </c>
      <c r="H13" s="47">
        <v>0.151</v>
      </c>
      <c r="I13" s="47">
        <f>F13*H13</f>
        <v>3.1498599999999999</v>
      </c>
      <c r="J13" s="47">
        <f>G13*H13</f>
        <v>2.8206799999999999</v>
      </c>
    </row>
    <row r="14" spans="1:10" ht="30" customHeight="1" x14ac:dyDescent="0.25">
      <c r="A14" s="38" t="s">
        <v>18</v>
      </c>
      <c r="B14" s="38">
        <v>34546</v>
      </c>
      <c r="C14" s="38" t="s">
        <v>441</v>
      </c>
      <c r="D14" s="39" t="s">
        <v>431</v>
      </c>
      <c r="E14" s="39" t="s">
        <v>442</v>
      </c>
      <c r="F14" s="40">
        <v>6.58</v>
      </c>
      <c r="G14" s="40">
        <v>6.58</v>
      </c>
      <c r="H14" s="54">
        <v>1.738</v>
      </c>
      <c r="I14" s="40">
        <f>F14*H14</f>
        <v>11.43604</v>
      </c>
      <c r="J14" s="42">
        <f>G14*H14</f>
        <v>11.43604</v>
      </c>
    </row>
    <row r="15" spans="1:10" ht="30" customHeight="1" x14ac:dyDescent="0.25">
      <c r="I15" s="43">
        <f>TRUNC((SUM(I12:I14)),2)</f>
        <v>15.18</v>
      </c>
      <c r="J15" s="43">
        <f>TRUNC((SUM(J12:J14)),2)</f>
        <v>14.78</v>
      </c>
    </row>
    <row r="16" spans="1:10" ht="30" customHeight="1" x14ac:dyDescent="0.25">
      <c r="A16" s="35" t="s">
        <v>443</v>
      </c>
      <c r="B16" s="96" t="s">
        <v>444</v>
      </c>
      <c r="C16" s="97"/>
      <c r="D16" s="97"/>
      <c r="E16" s="97"/>
      <c r="F16" s="97"/>
      <c r="G16" s="97"/>
      <c r="H16" s="97"/>
      <c r="I16" s="97"/>
      <c r="J16" s="97"/>
    </row>
    <row r="17" spans="1:10" ht="30" customHeight="1" thickBot="1" x14ac:dyDescent="0.3">
      <c r="A17" s="37" t="s">
        <v>415</v>
      </c>
      <c r="B17" s="37" t="s">
        <v>416</v>
      </c>
      <c r="C17" s="37" t="s">
        <v>417</v>
      </c>
      <c r="D17" s="37" t="s">
        <v>418</v>
      </c>
      <c r="E17" s="37" t="s">
        <v>419</v>
      </c>
      <c r="F17" s="37" t="s">
        <v>420</v>
      </c>
      <c r="G17" s="37" t="s">
        <v>421</v>
      </c>
      <c r="H17" s="37" t="s">
        <v>422</v>
      </c>
      <c r="I17" s="37" t="s">
        <v>423</v>
      </c>
      <c r="J17" s="37" t="s">
        <v>424</v>
      </c>
    </row>
    <row r="18" spans="1:10" ht="30" customHeight="1" thickBot="1" x14ac:dyDescent="0.3">
      <c r="A18" s="45" t="s">
        <v>18</v>
      </c>
      <c r="B18" s="45">
        <v>88316</v>
      </c>
      <c r="C18" s="45" t="s">
        <v>66</v>
      </c>
      <c r="D18" s="46" t="s">
        <v>429</v>
      </c>
      <c r="E18" s="46" t="s">
        <v>44</v>
      </c>
      <c r="F18" s="47">
        <v>15.65</v>
      </c>
      <c r="G18" s="47">
        <v>14.02</v>
      </c>
      <c r="H18" s="48">
        <v>3.7999999999999999E-2</v>
      </c>
      <c r="I18" s="48">
        <f>F18*H18</f>
        <v>0.59470000000000001</v>
      </c>
      <c r="J18" s="48">
        <f>G18*H18</f>
        <v>0.53276000000000001</v>
      </c>
    </row>
    <row r="19" spans="1:10" ht="30" customHeight="1" thickBot="1" x14ac:dyDescent="0.3">
      <c r="A19" s="45" t="s">
        <v>18</v>
      </c>
      <c r="B19" s="45">
        <v>88310</v>
      </c>
      <c r="C19" s="45" t="s">
        <v>440</v>
      </c>
      <c r="D19" s="46" t="s">
        <v>429</v>
      </c>
      <c r="E19" s="46" t="s">
        <v>44</v>
      </c>
      <c r="F19" s="47">
        <v>20.86</v>
      </c>
      <c r="G19" s="47">
        <v>18.68</v>
      </c>
      <c r="H19" s="47">
        <v>0.151</v>
      </c>
      <c r="I19" s="47">
        <f>F19*H19</f>
        <v>3.1498599999999999</v>
      </c>
      <c r="J19" s="47">
        <f>G19*H19</f>
        <v>2.8206799999999999</v>
      </c>
    </row>
    <row r="20" spans="1:10" ht="30" customHeight="1" x14ac:dyDescent="0.25">
      <c r="A20" s="38" t="s">
        <v>18</v>
      </c>
      <c r="B20" s="38">
        <v>7356</v>
      </c>
      <c r="C20" s="38" t="s">
        <v>445</v>
      </c>
      <c r="D20" s="39" t="s">
        <v>431</v>
      </c>
      <c r="E20" s="39" t="s">
        <v>446</v>
      </c>
      <c r="F20" s="40">
        <v>21.21</v>
      </c>
      <c r="G20" s="40">
        <v>21.21</v>
      </c>
      <c r="H20" s="40">
        <v>0.93200000000000005</v>
      </c>
      <c r="I20" s="40">
        <f>F20*H20</f>
        <v>19.767720000000001</v>
      </c>
      <c r="J20" s="40">
        <f>G20*H20</f>
        <v>19.767720000000001</v>
      </c>
    </row>
    <row r="21" spans="1:10" ht="24" customHeight="1" x14ac:dyDescent="0.25">
      <c r="I21" s="43">
        <f>TRUNC((SUM(I18:I20)),2)</f>
        <v>23.51</v>
      </c>
      <c r="J21" s="43">
        <f>TRUNC((SUM(J18:J20)),2)</f>
        <v>23.12</v>
      </c>
    </row>
    <row r="22" spans="1:10" ht="24" customHeight="1" x14ac:dyDescent="0.25">
      <c r="A22" s="35" t="s">
        <v>447</v>
      </c>
      <c r="B22" s="96" t="s">
        <v>448</v>
      </c>
      <c r="C22" s="97"/>
      <c r="D22" s="97"/>
      <c r="E22" s="97"/>
      <c r="F22" s="97"/>
      <c r="G22" s="97"/>
      <c r="H22" s="97"/>
      <c r="I22" s="97"/>
      <c r="J22" s="97"/>
    </row>
    <row r="23" spans="1:10" ht="24" customHeight="1" thickBot="1" x14ac:dyDescent="0.3">
      <c r="A23" s="37" t="s">
        <v>415</v>
      </c>
      <c r="B23" s="37" t="s">
        <v>416</v>
      </c>
      <c r="C23" s="37" t="s">
        <v>417</v>
      </c>
      <c r="D23" s="37" t="s">
        <v>418</v>
      </c>
      <c r="E23" s="37" t="s">
        <v>419</v>
      </c>
      <c r="F23" s="37" t="s">
        <v>420</v>
      </c>
      <c r="G23" s="37" t="s">
        <v>421</v>
      </c>
      <c r="H23" s="37" t="s">
        <v>422</v>
      </c>
      <c r="I23" s="37" t="s">
        <v>423</v>
      </c>
      <c r="J23" s="37" t="s">
        <v>424</v>
      </c>
    </row>
    <row r="24" spans="1:10" ht="24" customHeight="1" thickBot="1" x14ac:dyDescent="0.3">
      <c r="A24" s="45" t="s">
        <v>18</v>
      </c>
      <c r="B24" s="45">
        <v>88316</v>
      </c>
      <c r="C24" s="45" t="s">
        <v>66</v>
      </c>
      <c r="D24" s="46" t="s">
        <v>429</v>
      </c>
      <c r="E24" s="46" t="s">
        <v>44</v>
      </c>
      <c r="F24" s="47">
        <v>15.65</v>
      </c>
      <c r="G24" s="47">
        <v>14.02</v>
      </c>
      <c r="H24" s="48">
        <v>3.7999999999999999E-2</v>
      </c>
      <c r="I24" s="48">
        <f>F24*H24</f>
        <v>0.59470000000000001</v>
      </c>
      <c r="J24" s="48">
        <f>G24*H24</f>
        <v>0.53276000000000001</v>
      </c>
    </row>
    <row r="25" spans="1:10" ht="24" customHeight="1" thickBot="1" x14ac:dyDescent="0.3">
      <c r="A25" s="45" t="s">
        <v>18</v>
      </c>
      <c r="B25" s="45">
        <v>88310</v>
      </c>
      <c r="C25" s="45" t="s">
        <v>440</v>
      </c>
      <c r="D25" s="46" t="s">
        <v>429</v>
      </c>
      <c r="E25" s="46" t="s">
        <v>44</v>
      </c>
      <c r="F25" s="47">
        <v>20.86</v>
      </c>
      <c r="G25" s="47">
        <v>18.68</v>
      </c>
      <c r="H25" s="47">
        <v>0.151</v>
      </c>
      <c r="I25" s="47">
        <f>F25*H25</f>
        <v>3.1498599999999999</v>
      </c>
      <c r="J25" s="47">
        <f>G25*H25</f>
        <v>2.8206799999999999</v>
      </c>
    </row>
    <row r="26" spans="1:10" ht="24" customHeight="1" x14ac:dyDescent="0.25">
      <c r="A26" s="38" t="s">
        <v>18</v>
      </c>
      <c r="B26" s="38">
        <v>34546</v>
      </c>
      <c r="C26" s="38" t="s">
        <v>441</v>
      </c>
      <c r="D26" s="39" t="s">
        <v>431</v>
      </c>
      <c r="E26" s="39" t="s">
        <v>442</v>
      </c>
      <c r="F26" s="40">
        <v>6.58</v>
      </c>
      <c r="G26" s="40">
        <v>6.58</v>
      </c>
      <c r="H26" s="40">
        <v>1.738</v>
      </c>
      <c r="I26" s="40">
        <f>F26*H26</f>
        <v>11.43604</v>
      </c>
      <c r="J26" s="40">
        <f>G26*H26</f>
        <v>11.43604</v>
      </c>
    </row>
    <row r="27" spans="1:10" ht="24" customHeight="1" x14ac:dyDescent="0.25">
      <c r="I27" s="43">
        <f>TRUNC((SUM(I24:I26)),2)</f>
        <v>15.18</v>
      </c>
      <c r="J27" s="43">
        <f>TRUNC((SUM(J24:J26)),2)</f>
        <v>14.78</v>
      </c>
    </row>
    <row r="28" spans="1:10" ht="24" customHeight="1" x14ac:dyDescent="0.25">
      <c r="A28" s="35" t="s">
        <v>449</v>
      </c>
      <c r="B28" s="96" t="s">
        <v>624</v>
      </c>
      <c r="C28" s="97"/>
      <c r="D28" s="97"/>
      <c r="E28" s="97"/>
      <c r="F28" s="97"/>
      <c r="G28" s="97"/>
      <c r="H28" s="97"/>
      <c r="I28" s="97"/>
      <c r="J28" s="97"/>
    </row>
    <row r="29" spans="1:10" ht="24" customHeight="1" thickBot="1" x14ac:dyDescent="0.3">
      <c r="A29" s="37" t="s">
        <v>415</v>
      </c>
      <c r="B29" s="37" t="s">
        <v>416</v>
      </c>
      <c r="C29" s="37" t="s">
        <v>417</v>
      </c>
      <c r="D29" s="37" t="s">
        <v>418</v>
      </c>
      <c r="E29" s="37" t="s">
        <v>419</v>
      </c>
      <c r="F29" s="37" t="s">
        <v>420</v>
      </c>
      <c r="G29" s="37" t="s">
        <v>421</v>
      </c>
      <c r="H29" s="37" t="s">
        <v>422</v>
      </c>
      <c r="I29" s="37" t="s">
        <v>423</v>
      </c>
      <c r="J29" s="37" t="s">
        <v>424</v>
      </c>
    </row>
    <row r="30" spans="1:10" ht="24" customHeight="1" thickBot="1" x14ac:dyDescent="0.3">
      <c r="A30" s="45" t="s">
        <v>18</v>
      </c>
      <c r="B30" s="45">
        <v>88256</v>
      </c>
      <c r="C30" s="45" t="s">
        <v>450</v>
      </c>
      <c r="D30" s="46" t="s">
        <v>429</v>
      </c>
      <c r="E30" s="46" t="s">
        <v>44</v>
      </c>
      <c r="F30" s="47">
        <v>19.79</v>
      </c>
      <c r="G30" s="47">
        <v>17.61</v>
      </c>
      <c r="H30" s="47">
        <v>0.44</v>
      </c>
      <c r="I30" s="47">
        <f>F30*H30</f>
        <v>8.7075999999999993</v>
      </c>
      <c r="J30" s="47">
        <f>G30*H30</f>
        <v>7.7484000000000002</v>
      </c>
    </row>
    <row r="31" spans="1:10" ht="24" customHeight="1" thickBot="1" x14ac:dyDescent="0.3">
      <c r="A31" s="45" t="s">
        <v>18</v>
      </c>
      <c r="B31" s="45">
        <v>88316</v>
      </c>
      <c r="C31" s="45" t="s">
        <v>66</v>
      </c>
      <c r="D31" s="46" t="s">
        <v>429</v>
      </c>
      <c r="E31" s="46" t="s">
        <v>44</v>
      </c>
      <c r="F31" s="47">
        <v>15.65</v>
      </c>
      <c r="G31" s="47">
        <v>14.02</v>
      </c>
      <c r="H31" s="47">
        <v>0.2</v>
      </c>
      <c r="I31" s="47">
        <f>F31*H31</f>
        <v>3.1300000000000003</v>
      </c>
      <c r="J31" s="47">
        <f>G31*H31</f>
        <v>2.8040000000000003</v>
      </c>
    </row>
    <row r="32" spans="1:10" ht="24" customHeight="1" thickBot="1" x14ac:dyDescent="0.3">
      <c r="A32" s="38" t="s">
        <v>18</v>
      </c>
      <c r="B32" s="38">
        <v>34357</v>
      </c>
      <c r="C32" s="38" t="s">
        <v>451</v>
      </c>
      <c r="D32" s="39" t="s">
        <v>431</v>
      </c>
      <c r="E32" s="39" t="s">
        <v>442</v>
      </c>
      <c r="F32" s="40">
        <v>4.58</v>
      </c>
      <c r="G32" s="40">
        <v>4.58</v>
      </c>
      <c r="H32" s="40">
        <v>0.14000000000000001</v>
      </c>
      <c r="I32" s="40">
        <f>F32*H32</f>
        <v>0.6412000000000001</v>
      </c>
      <c r="J32" s="40">
        <f>G32*H32</f>
        <v>0.6412000000000001</v>
      </c>
    </row>
    <row r="33" spans="1:10" ht="24" customHeight="1" thickBot="1" x14ac:dyDescent="0.3">
      <c r="A33" s="38" t="s">
        <v>18</v>
      </c>
      <c r="B33" s="38">
        <v>37595</v>
      </c>
      <c r="C33" s="38" t="s">
        <v>452</v>
      </c>
      <c r="D33" s="39" t="s">
        <v>431</v>
      </c>
      <c r="E33" s="39" t="s">
        <v>442</v>
      </c>
      <c r="F33" s="40">
        <v>2.39</v>
      </c>
      <c r="G33" s="40">
        <v>2.39</v>
      </c>
      <c r="H33" s="40">
        <v>8.6199999999999992</v>
      </c>
      <c r="I33" s="40">
        <f>F33*H33</f>
        <v>20.601800000000001</v>
      </c>
      <c r="J33" s="40">
        <f>G33*H33</f>
        <v>20.601800000000001</v>
      </c>
    </row>
    <row r="34" spans="1:10" ht="24" customHeight="1" x14ac:dyDescent="0.25">
      <c r="A34" s="44" t="s">
        <v>453</v>
      </c>
      <c r="B34" s="38">
        <v>3</v>
      </c>
      <c r="C34" s="38" t="s">
        <v>626</v>
      </c>
      <c r="D34" s="39" t="s">
        <v>431</v>
      </c>
      <c r="E34" s="39" t="s">
        <v>24</v>
      </c>
      <c r="F34" s="40">
        <v>114.49</v>
      </c>
      <c r="G34" s="40">
        <f>F34</f>
        <v>114.49</v>
      </c>
      <c r="H34" s="40">
        <v>1.07</v>
      </c>
      <c r="I34" s="40">
        <f>F34*H34</f>
        <v>122.5043</v>
      </c>
      <c r="J34" s="40">
        <f>G34*H34</f>
        <v>122.5043</v>
      </c>
    </row>
    <row r="35" spans="1:10" ht="24" customHeight="1" x14ac:dyDescent="0.25">
      <c r="I35" s="43">
        <f>TRUNC((SUM(I30:I34)),2)</f>
        <v>155.58000000000001</v>
      </c>
      <c r="J35" s="43">
        <f>TRUNC((SUM(J30:J34)),2)</f>
        <v>154.29</v>
      </c>
    </row>
    <row r="36" spans="1:10" ht="24" customHeight="1" x14ac:dyDescent="0.25">
      <c r="A36" s="35" t="s">
        <v>454</v>
      </c>
      <c r="B36" s="96" t="s">
        <v>651</v>
      </c>
      <c r="C36" s="97"/>
      <c r="D36" s="97"/>
      <c r="E36" s="97"/>
      <c r="F36" s="97"/>
      <c r="G36" s="97"/>
      <c r="H36" s="97"/>
      <c r="I36" s="97"/>
      <c r="J36" s="97"/>
    </row>
    <row r="37" spans="1:10" ht="24" customHeight="1" thickBot="1" x14ac:dyDescent="0.3">
      <c r="A37" s="37" t="s">
        <v>415</v>
      </c>
      <c r="B37" s="37" t="s">
        <v>416</v>
      </c>
      <c r="C37" s="37" t="s">
        <v>417</v>
      </c>
      <c r="D37" s="37" t="s">
        <v>418</v>
      </c>
      <c r="E37" s="37" t="s">
        <v>419</v>
      </c>
      <c r="F37" s="37" t="s">
        <v>420</v>
      </c>
      <c r="G37" s="37" t="s">
        <v>421</v>
      </c>
      <c r="H37" s="37" t="s">
        <v>422</v>
      </c>
      <c r="I37" s="37" t="s">
        <v>423</v>
      </c>
      <c r="J37" s="37" t="s">
        <v>424</v>
      </c>
    </row>
    <row r="38" spans="1:10" ht="24" customHeight="1" thickBot="1" x14ac:dyDescent="0.3">
      <c r="A38" s="45" t="s">
        <v>18</v>
      </c>
      <c r="B38" s="45">
        <v>88256</v>
      </c>
      <c r="C38" s="45" t="s">
        <v>450</v>
      </c>
      <c r="D38" s="46" t="s">
        <v>429</v>
      </c>
      <c r="E38" s="46" t="s">
        <v>44</v>
      </c>
      <c r="F38" s="47">
        <v>19.79</v>
      </c>
      <c r="G38" s="47">
        <v>17.61</v>
      </c>
      <c r="H38" s="47">
        <v>0.44</v>
      </c>
      <c r="I38" s="47">
        <f>F38*H38</f>
        <v>8.7075999999999993</v>
      </c>
      <c r="J38" s="47">
        <f>G38*H38</f>
        <v>7.7484000000000002</v>
      </c>
    </row>
    <row r="39" spans="1:10" ht="24" customHeight="1" thickBot="1" x14ac:dyDescent="0.3">
      <c r="A39" s="45" t="s">
        <v>18</v>
      </c>
      <c r="B39" s="45">
        <v>88316</v>
      </c>
      <c r="C39" s="45" t="s">
        <v>66</v>
      </c>
      <c r="D39" s="46" t="s">
        <v>429</v>
      </c>
      <c r="E39" s="46" t="s">
        <v>44</v>
      </c>
      <c r="F39" s="47">
        <v>15.65</v>
      </c>
      <c r="G39" s="47">
        <v>14.02</v>
      </c>
      <c r="H39" s="47">
        <v>0.2</v>
      </c>
      <c r="I39" s="47">
        <f>F39*H39</f>
        <v>3.1300000000000003</v>
      </c>
      <c r="J39" s="47">
        <f>G39*H39</f>
        <v>2.8040000000000003</v>
      </c>
    </row>
    <row r="40" spans="1:10" ht="24" customHeight="1" thickBot="1" x14ac:dyDescent="0.3">
      <c r="A40" s="38" t="s">
        <v>18</v>
      </c>
      <c r="B40" s="38">
        <v>34357</v>
      </c>
      <c r="C40" s="38" t="s">
        <v>451</v>
      </c>
      <c r="D40" s="39" t="s">
        <v>431</v>
      </c>
      <c r="E40" s="39" t="s">
        <v>442</v>
      </c>
      <c r="F40" s="40">
        <v>4.58</v>
      </c>
      <c r="G40" s="40">
        <v>4.58</v>
      </c>
      <c r="H40" s="40">
        <v>0.14000000000000001</v>
      </c>
      <c r="I40" s="40">
        <f>F40*H40</f>
        <v>0.6412000000000001</v>
      </c>
      <c r="J40" s="40">
        <f>G40*H40</f>
        <v>0.6412000000000001</v>
      </c>
    </row>
    <row r="41" spans="1:10" ht="24" customHeight="1" thickBot="1" x14ac:dyDescent="0.3">
      <c r="A41" s="38" t="s">
        <v>18</v>
      </c>
      <c r="B41" s="38">
        <v>37595</v>
      </c>
      <c r="C41" s="38" t="s">
        <v>452</v>
      </c>
      <c r="D41" s="39" t="s">
        <v>431</v>
      </c>
      <c r="E41" s="39" t="s">
        <v>442</v>
      </c>
      <c r="F41" s="40">
        <v>2.39</v>
      </c>
      <c r="G41" s="40">
        <v>2.39</v>
      </c>
      <c r="H41" s="40">
        <v>8.6199999999999992</v>
      </c>
      <c r="I41" s="40">
        <f>F41*H41</f>
        <v>20.601800000000001</v>
      </c>
      <c r="J41" s="40">
        <f>G41*H41</f>
        <v>20.601800000000001</v>
      </c>
    </row>
    <row r="42" spans="1:10" ht="24" customHeight="1" x14ac:dyDescent="0.25">
      <c r="A42" s="44" t="s">
        <v>453</v>
      </c>
      <c r="B42" s="38">
        <v>4</v>
      </c>
      <c r="C42" s="38" t="s">
        <v>627</v>
      </c>
      <c r="D42" s="77" t="s">
        <v>431</v>
      </c>
      <c r="E42" s="39" t="s">
        <v>24</v>
      </c>
      <c r="F42" s="40">
        <v>101.99</v>
      </c>
      <c r="G42" s="40">
        <v>110.88</v>
      </c>
      <c r="H42" s="40">
        <v>1.07</v>
      </c>
      <c r="I42" s="40">
        <f>F42*H42</f>
        <v>109.1293</v>
      </c>
      <c r="J42" s="40">
        <f>G42*H42</f>
        <v>118.6416</v>
      </c>
    </row>
    <row r="43" spans="1:10" ht="24" customHeight="1" x14ac:dyDescent="0.25">
      <c r="I43" s="43">
        <f>TRUNC((SUM(I38:I42)),2)</f>
        <v>142.19999999999999</v>
      </c>
      <c r="J43" s="43">
        <f>TRUNC((SUM(J38:J42)),2)</f>
        <v>150.43</v>
      </c>
    </row>
    <row r="44" spans="1:10" ht="24" customHeight="1" x14ac:dyDescent="0.25">
      <c r="A44" s="35" t="s">
        <v>455</v>
      </c>
      <c r="B44" s="96" t="s">
        <v>653</v>
      </c>
      <c r="C44" s="97"/>
      <c r="D44" s="97"/>
      <c r="E44" s="97"/>
      <c r="F44" s="97"/>
      <c r="G44" s="97"/>
      <c r="H44" s="97"/>
      <c r="I44" s="97"/>
      <c r="J44" s="97"/>
    </row>
    <row r="45" spans="1:10" ht="24" customHeight="1" thickBot="1" x14ac:dyDescent="0.3">
      <c r="A45" s="37" t="s">
        <v>415</v>
      </c>
      <c r="B45" s="37" t="s">
        <v>416</v>
      </c>
      <c r="C45" s="37" t="s">
        <v>417</v>
      </c>
      <c r="D45" s="37" t="s">
        <v>418</v>
      </c>
      <c r="E45" s="37" t="s">
        <v>419</v>
      </c>
      <c r="F45" s="37" t="s">
        <v>420</v>
      </c>
      <c r="G45" s="37" t="s">
        <v>421</v>
      </c>
      <c r="H45" s="37" t="s">
        <v>422</v>
      </c>
      <c r="I45" s="37" t="s">
        <v>423</v>
      </c>
      <c r="J45" s="37" t="s">
        <v>424</v>
      </c>
    </row>
    <row r="46" spans="1:10" ht="24" customHeight="1" thickBot="1" x14ac:dyDescent="0.3">
      <c r="A46" s="45" t="s">
        <v>18</v>
      </c>
      <c r="B46" s="45">
        <v>88256</v>
      </c>
      <c r="C46" s="45" t="s">
        <v>450</v>
      </c>
      <c r="D46" s="46" t="s">
        <v>429</v>
      </c>
      <c r="E46" s="46" t="s">
        <v>44</v>
      </c>
      <c r="F46" s="47">
        <v>19.79</v>
      </c>
      <c r="G46" s="47">
        <v>17.61</v>
      </c>
      <c r="H46" s="47">
        <v>0.44</v>
      </c>
      <c r="I46" s="47">
        <f>F46*H46</f>
        <v>8.7075999999999993</v>
      </c>
      <c r="J46" s="47">
        <f>G46*H46</f>
        <v>7.7484000000000002</v>
      </c>
    </row>
    <row r="47" spans="1:10" ht="24" customHeight="1" thickBot="1" x14ac:dyDescent="0.3">
      <c r="A47" s="45" t="s">
        <v>18</v>
      </c>
      <c r="B47" s="45">
        <v>88316</v>
      </c>
      <c r="C47" s="45" t="s">
        <v>66</v>
      </c>
      <c r="D47" s="46" t="s">
        <v>429</v>
      </c>
      <c r="E47" s="46" t="s">
        <v>44</v>
      </c>
      <c r="F47" s="47">
        <v>15.65</v>
      </c>
      <c r="G47" s="47">
        <v>14.02</v>
      </c>
      <c r="H47" s="47">
        <v>0.2</v>
      </c>
      <c r="I47" s="47">
        <f>F47*H47</f>
        <v>3.1300000000000003</v>
      </c>
      <c r="J47" s="47">
        <f>G47*H47</f>
        <v>2.8040000000000003</v>
      </c>
    </row>
    <row r="48" spans="1:10" ht="24" customHeight="1" thickBot="1" x14ac:dyDescent="0.3">
      <c r="A48" s="38" t="s">
        <v>18</v>
      </c>
      <c r="B48" s="38">
        <v>34357</v>
      </c>
      <c r="C48" s="38" t="s">
        <v>451</v>
      </c>
      <c r="D48" s="39" t="s">
        <v>431</v>
      </c>
      <c r="E48" s="39" t="s">
        <v>442</v>
      </c>
      <c r="F48" s="40">
        <v>4.58</v>
      </c>
      <c r="G48" s="40">
        <v>4.58</v>
      </c>
      <c r="H48" s="40">
        <v>0.14000000000000001</v>
      </c>
      <c r="I48" s="40">
        <f>F48*H48</f>
        <v>0.6412000000000001</v>
      </c>
      <c r="J48" s="40">
        <f>G48*H48</f>
        <v>0.6412000000000001</v>
      </c>
    </row>
    <row r="49" spans="1:10" ht="24" customHeight="1" thickBot="1" x14ac:dyDescent="0.3">
      <c r="A49" s="38" t="s">
        <v>18</v>
      </c>
      <c r="B49" s="38">
        <v>37595</v>
      </c>
      <c r="C49" s="38" t="s">
        <v>452</v>
      </c>
      <c r="D49" s="39" t="s">
        <v>431</v>
      </c>
      <c r="E49" s="39" t="s">
        <v>442</v>
      </c>
      <c r="F49" s="40">
        <v>2.39</v>
      </c>
      <c r="G49" s="40">
        <v>2.39</v>
      </c>
      <c r="H49" s="40">
        <v>8.6199999999999992</v>
      </c>
      <c r="I49" s="40">
        <f>F49*H49</f>
        <v>20.601800000000001</v>
      </c>
      <c r="J49" s="40">
        <f>G49*H49</f>
        <v>20.601800000000001</v>
      </c>
    </row>
    <row r="50" spans="1:10" ht="24" customHeight="1" x14ac:dyDescent="0.25">
      <c r="A50" s="44" t="s">
        <v>453</v>
      </c>
      <c r="B50" s="38">
        <v>5</v>
      </c>
      <c r="C50" s="38" t="s">
        <v>654</v>
      </c>
      <c r="D50" s="39" t="s">
        <v>431</v>
      </c>
      <c r="E50" s="39" t="s">
        <v>24</v>
      </c>
      <c r="F50" s="40">
        <v>80.489999999999995</v>
      </c>
      <c r="G50" s="40">
        <f>F50</f>
        <v>80.489999999999995</v>
      </c>
      <c r="H50" s="40">
        <v>1.07</v>
      </c>
      <c r="I50" s="40">
        <f>F50*H50</f>
        <v>86.124300000000005</v>
      </c>
      <c r="J50" s="40">
        <f>G50*H50</f>
        <v>86.124300000000005</v>
      </c>
    </row>
    <row r="51" spans="1:10" ht="24" customHeight="1" x14ac:dyDescent="0.25">
      <c r="I51" s="43">
        <f>TRUNC((SUM(I46:I50)),2)</f>
        <v>119.2</v>
      </c>
      <c r="J51" s="43">
        <f>TRUNC((SUM(J46:J50)),2)</f>
        <v>117.91</v>
      </c>
    </row>
    <row r="52" spans="1:10" ht="24" customHeight="1" x14ac:dyDescent="0.25">
      <c r="A52" s="35" t="s">
        <v>456</v>
      </c>
      <c r="B52" s="96" t="s">
        <v>125</v>
      </c>
      <c r="C52" s="97"/>
      <c r="D52" s="97"/>
      <c r="E52" s="97"/>
      <c r="F52" s="97"/>
      <c r="G52" s="97"/>
      <c r="H52" s="97"/>
      <c r="I52" s="97"/>
      <c r="J52" s="97"/>
    </row>
    <row r="53" spans="1:10" ht="24" customHeight="1" thickBot="1" x14ac:dyDescent="0.3">
      <c r="A53" s="37" t="s">
        <v>415</v>
      </c>
      <c r="B53" s="37" t="s">
        <v>416</v>
      </c>
      <c r="C53" s="37" t="s">
        <v>417</v>
      </c>
      <c r="D53" s="37" t="s">
        <v>418</v>
      </c>
      <c r="E53" s="37" t="s">
        <v>419</v>
      </c>
      <c r="F53" s="37" t="s">
        <v>420</v>
      </c>
      <c r="G53" s="37" t="s">
        <v>421</v>
      </c>
      <c r="H53" s="37" t="s">
        <v>422</v>
      </c>
      <c r="I53" s="37" t="s">
        <v>423</v>
      </c>
      <c r="J53" s="37" t="s">
        <v>424</v>
      </c>
    </row>
    <row r="54" spans="1:10" ht="24" customHeight="1" thickBot="1" x14ac:dyDescent="0.3">
      <c r="A54" s="45" t="s">
        <v>18</v>
      </c>
      <c r="B54" s="45">
        <v>87298</v>
      </c>
      <c r="C54" s="45" t="s">
        <v>457</v>
      </c>
      <c r="D54" s="46" t="s">
        <v>429</v>
      </c>
      <c r="E54" s="46" t="s">
        <v>32</v>
      </c>
      <c r="F54" s="47">
        <v>527.87</v>
      </c>
      <c r="G54" s="47">
        <v>520.97</v>
      </c>
      <c r="H54" s="47">
        <v>3.0700000000000002E-2</v>
      </c>
      <c r="I54" s="47">
        <f>F54*H54</f>
        <v>16.205609000000003</v>
      </c>
      <c r="J54" s="47">
        <f>G54*H54</f>
        <v>15.993779000000002</v>
      </c>
    </row>
    <row r="55" spans="1:10" ht="24" customHeight="1" thickBot="1" x14ac:dyDescent="0.3">
      <c r="A55" s="45" t="s">
        <v>18</v>
      </c>
      <c r="B55" s="45">
        <v>88309</v>
      </c>
      <c r="C55" s="45" t="s">
        <v>68</v>
      </c>
      <c r="D55" s="46" t="s">
        <v>429</v>
      </c>
      <c r="E55" s="46" t="s">
        <v>44</v>
      </c>
      <c r="F55" s="47">
        <v>19.86</v>
      </c>
      <c r="G55" s="47">
        <v>17.670000000000002</v>
      </c>
      <c r="H55" s="47">
        <v>1</v>
      </c>
      <c r="I55" s="47">
        <f>F55*H55</f>
        <v>19.86</v>
      </c>
      <c r="J55" s="47">
        <f>G55*H55</f>
        <v>17.670000000000002</v>
      </c>
    </row>
    <row r="56" spans="1:10" ht="24" customHeight="1" thickBot="1" x14ac:dyDescent="0.3">
      <c r="A56" s="45" t="s">
        <v>18</v>
      </c>
      <c r="B56" s="45">
        <v>88316</v>
      </c>
      <c r="C56" s="45" t="s">
        <v>66</v>
      </c>
      <c r="D56" s="46" t="s">
        <v>429</v>
      </c>
      <c r="E56" s="46" t="s">
        <v>44</v>
      </c>
      <c r="F56" s="47">
        <v>15.65</v>
      </c>
      <c r="G56" s="47">
        <v>14.02</v>
      </c>
      <c r="H56" s="47">
        <v>1</v>
      </c>
      <c r="I56" s="47">
        <f>F56*H56</f>
        <v>15.65</v>
      </c>
      <c r="J56" s="47">
        <f>G56*H56</f>
        <v>14.02</v>
      </c>
    </row>
    <row r="57" spans="1:10" ht="24" customHeight="1" x14ac:dyDescent="0.25">
      <c r="A57" s="38" t="s">
        <v>453</v>
      </c>
      <c r="B57" s="38">
        <v>6</v>
      </c>
      <c r="C57" s="38" t="s">
        <v>458</v>
      </c>
      <c r="D57" s="39" t="s">
        <v>431</v>
      </c>
      <c r="E57" s="39" t="s">
        <v>24</v>
      </c>
      <c r="F57" s="40">
        <v>123</v>
      </c>
      <c r="G57" s="40">
        <v>123</v>
      </c>
      <c r="H57" s="40">
        <v>1</v>
      </c>
      <c r="I57" s="40">
        <f>F57*H57</f>
        <v>123</v>
      </c>
      <c r="J57" s="40">
        <f>G57*H57</f>
        <v>123</v>
      </c>
    </row>
    <row r="58" spans="1:10" ht="24" customHeight="1" x14ac:dyDescent="0.25">
      <c r="I58" s="43">
        <f>TRUNC((SUM(I54:I57)),2)</f>
        <v>174.71</v>
      </c>
      <c r="J58" s="43">
        <f>TRUNC((SUM(J54:J57)),2)</f>
        <v>170.68</v>
      </c>
    </row>
    <row r="59" spans="1:10" ht="24" customHeight="1" x14ac:dyDescent="0.25">
      <c r="A59" s="35" t="s">
        <v>459</v>
      </c>
      <c r="B59" s="96" t="s">
        <v>134</v>
      </c>
      <c r="C59" s="97"/>
      <c r="D59" s="97"/>
      <c r="E59" s="97"/>
      <c r="F59" s="97"/>
      <c r="G59" s="97"/>
      <c r="H59" s="97"/>
      <c r="I59" s="97"/>
      <c r="J59" s="97"/>
    </row>
    <row r="60" spans="1:10" ht="24" customHeight="1" thickBot="1" x14ac:dyDescent="0.3">
      <c r="A60" s="37" t="s">
        <v>415</v>
      </c>
      <c r="B60" s="37" t="s">
        <v>416</v>
      </c>
      <c r="C60" s="37" t="s">
        <v>417</v>
      </c>
      <c r="D60" s="37" t="s">
        <v>418</v>
      </c>
      <c r="E60" s="37" t="s">
        <v>419</v>
      </c>
      <c r="F60" s="37" t="s">
        <v>420</v>
      </c>
      <c r="G60" s="37" t="s">
        <v>421</v>
      </c>
      <c r="H60" s="37" t="s">
        <v>422</v>
      </c>
      <c r="I60" s="37" t="s">
        <v>423</v>
      </c>
      <c r="J60" s="37" t="s">
        <v>424</v>
      </c>
    </row>
    <row r="61" spans="1:10" ht="24" customHeight="1" thickBot="1" x14ac:dyDescent="0.3">
      <c r="A61" s="45" t="s">
        <v>18</v>
      </c>
      <c r="B61" s="45">
        <v>88274</v>
      </c>
      <c r="C61" s="45" t="s">
        <v>460</v>
      </c>
      <c r="D61" s="46" t="s">
        <v>429</v>
      </c>
      <c r="E61" s="46" t="s">
        <v>44</v>
      </c>
      <c r="F61" s="47">
        <v>20.13</v>
      </c>
      <c r="G61" s="47">
        <v>17.899999999999999</v>
      </c>
      <c r="H61" s="47">
        <v>1.4944</v>
      </c>
      <c r="I61" s="47">
        <f t="shared" ref="I61:I67" si="0">F61*H61</f>
        <v>30.082271999999996</v>
      </c>
      <c r="J61" s="47">
        <f t="shared" ref="J61:J67" si="1">G61*H61</f>
        <v>26.749759999999998</v>
      </c>
    </row>
    <row r="62" spans="1:10" ht="24" customHeight="1" thickBot="1" x14ac:dyDescent="0.3">
      <c r="A62" s="45" t="s">
        <v>18</v>
      </c>
      <c r="B62" s="45">
        <v>88316</v>
      </c>
      <c r="C62" s="45" t="s">
        <v>66</v>
      </c>
      <c r="D62" s="46" t="s">
        <v>429</v>
      </c>
      <c r="E62" s="46" t="s">
        <v>44</v>
      </c>
      <c r="F62" s="47">
        <v>15.65</v>
      </c>
      <c r="G62" s="47">
        <v>14.02</v>
      </c>
      <c r="H62" s="47">
        <v>0.98340000000000005</v>
      </c>
      <c r="I62" s="47">
        <f t="shared" si="0"/>
        <v>15.390210000000002</v>
      </c>
      <c r="J62" s="47">
        <f t="shared" si="1"/>
        <v>13.787268000000001</v>
      </c>
    </row>
    <row r="63" spans="1:10" ht="24" customHeight="1" thickBot="1" x14ac:dyDescent="0.3">
      <c r="A63" s="38" t="s">
        <v>18</v>
      </c>
      <c r="B63" s="38">
        <v>7568</v>
      </c>
      <c r="C63" s="38" t="s">
        <v>461</v>
      </c>
      <c r="D63" s="39" t="s">
        <v>431</v>
      </c>
      <c r="E63" s="39" t="s">
        <v>76</v>
      </c>
      <c r="F63" s="40">
        <v>0.79</v>
      </c>
      <c r="G63" s="40">
        <v>0.79</v>
      </c>
      <c r="H63" s="40">
        <v>6</v>
      </c>
      <c r="I63" s="40">
        <f t="shared" si="0"/>
        <v>4.74</v>
      </c>
      <c r="J63" s="40">
        <f t="shared" si="1"/>
        <v>4.74</v>
      </c>
    </row>
    <row r="64" spans="1:10" ht="24" customHeight="1" thickBot="1" x14ac:dyDescent="0.3">
      <c r="A64" s="38" t="s">
        <v>18</v>
      </c>
      <c r="B64" s="38">
        <v>4823</v>
      </c>
      <c r="C64" s="38" t="s">
        <v>462</v>
      </c>
      <c r="D64" s="39" t="s">
        <v>431</v>
      </c>
      <c r="E64" s="39" t="s">
        <v>442</v>
      </c>
      <c r="F64" s="40">
        <v>38.299999999999997</v>
      </c>
      <c r="G64" s="40">
        <v>38.299999999999997</v>
      </c>
      <c r="H64" s="40">
        <v>0.52280000000000004</v>
      </c>
      <c r="I64" s="40">
        <f t="shared" si="0"/>
        <v>20.023240000000001</v>
      </c>
      <c r="J64" s="40">
        <f t="shared" si="1"/>
        <v>20.023240000000001</v>
      </c>
    </row>
    <row r="65" spans="1:10" ht="24" customHeight="1" thickBot="1" x14ac:dyDescent="0.3">
      <c r="A65" s="38" t="s">
        <v>18</v>
      </c>
      <c r="B65" s="38">
        <v>37329</v>
      </c>
      <c r="C65" s="38" t="s">
        <v>463</v>
      </c>
      <c r="D65" s="39" t="s">
        <v>431</v>
      </c>
      <c r="E65" s="39" t="s">
        <v>442</v>
      </c>
      <c r="F65" s="40">
        <v>96.46</v>
      </c>
      <c r="G65" s="40">
        <v>96.46</v>
      </c>
      <c r="H65" s="40">
        <v>2.1100000000000001E-2</v>
      </c>
      <c r="I65" s="40">
        <f t="shared" si="0"/>
        <v>2.0353059999999998</v>
      </c>
      <c r="J65" s="40">
        <f t="shared" si="1"/>
        <v>2.0353059999999998</v>
      </c>
    </row>
    <row r="66" spans="1:10" ht="24" customHeight="1" thickBot="1" x14ac:dyDescent="0.3">
      <c r="A66" s="38" t="s">
        <v>18</v>
      </c>
      <c r="B66" s="38">
        <v>37591</v>
      </c>
      <c r="C66" s="38" t="s">
        <v>464</v>
      </c>
      <c r="D66" s="39" t="s">
        <v>431</v>
      </c>
      <c r="E66" s="39" t="s">
        <v>76</v>
      </c>
      <c r="F66" s="40">
        <v>24.28</v>
      </c>
      <c r="G66" s="40">
        <v>24.28</v>
      </c>
      <c r="H66" s="40">
        <v>2</v>
      </c>
      <c r="I66" s="40">
        <f t="shared" si="0"/>
        <v>48.56</v>
      </c>
      <c r="J66" s="40">
        <f t="shared" si="1"/>
        <v>48.56</v>
      </c>
    </row>
    <row r="67" spans="1:10" ht="24" customHeight="1" x14ac:dyDescent="0.25">
      <c r="A67" s="38" t="s">
        <v>453</v>
      </c>
      <c r="B67" s="38">
        <v>7</v>
      </c>
      <c r="C67" s="38" t="s">
        <v>465</v>
      </c>
      <c r="D67" s="39" t="s">
        <v>431</v>
      </c>
      <c r="E67" s="39" t="s">
        <v>24</v>
      </c>
      <c r="F67" s="40">
        <v>534.86</v>
      </c>
      <c r="G67" s="40">
        <v>534.86</v>
      </c>
      <c r="H67" s="40">
        <v>1</v>
      </c>
      <c r="I67" s="40">
        <f t="shared" si="0"/>
        <v>534.86</v>
      </c>
      <c r="J67" s="40">
        <f t="shared" si="1"/>
        <v>534.86</v>
      </c>
    </row>
    <row r="68" spans="1:10" ht="24" customHeight="1" x14ac:dyDescent="0.25">
      <c r="I68" s="43">
        <f>TRUNC((SUM(I61:I67)),2)</f>
        <v>655.69</v>
      </c>
      <c r="J68" s="43">
        <f>TRUNC((SUM(J61:J67)),2)</f>
        <v>650.75</v>
      </c>
    </row>
    <row r="69" spans="1:10" ht="24" customHeight="1" x14ac:dyDescent="0.25">
      <c r="A69" s="35" t="s">
        <v>466</v>
      </c>
      <c r="B69" s="96" t="s">
        <v>147</v>
      </c>
      <c r="C69" s="97"/>
      <c r="D69" s="97"/>
      <c r="E69" s="97"/>
      <c r="F69" s="97"/>
      <c r="G69" s="97"/>
      <c r="H69" s="97"/>
      <c r="I69" s="97"/>
      <c r="J69" s="97"/>
    </row>
    <row r="70" spans="1:10" ht="24" customHeight="1" thickBot="1" x14ac:dyDescent="0.3">
      <c r="A70" s="37" t="s">
        <v>415</v>
      </c>
      <c r="B70" s="37" t="s">
        <v>416</v>
      </c>
      <c r="C70" s="37" t="s">
        <v>417</v>
      </c>
      <c r="D70" s="37" t="s">
        <v>418</v>
      </c>
      <c r="E70" s="37" t="s">
        <v>419</v>
      </c>
      <c r="F70" s="37" t="s">
        <v>420</v>
      </c>
      <c r="G70" s="37" t="s">
        <v>421</v>
      </c>
      <c r="H70" s="37" t="s">
        <v>422</v>
      </c>
      <c r="I70" s="37" t="s">
        <v>423</v>
      </c>
      <c r="J70" s="37" t="s">
        <v>424</v>
      </c>
    </row>
    <row r="71" spans="1:10" ht="24" customHeight="1" thickBot="1" x14ac:dyDescent="0.3">
      <c r="A71" s="45" t="s">
        <v>18</v>
      </c>
      <c r="B71" s="45">
        <v>93358</v>
      </c>
      <c r="C71" s="45" t="s">
        <v>346</v>
      </c>
      <c r="D71" s="46" t="s">
        <v>467</v>
      </c>
      <c r="E71" s="46" t="s">
        <v>32</v>
      </c>
      <c r="F71" s="47">
        <v>61.91</v>
      </c>
      <c r="G71" s="47">
        <v>55.46</v>
      </c>
      <c r="H71" s="47">
        <v>0.45</v>
      </c>
      <c r="I71" s="47">
        <f>F71*H71</f>
        <v>27.859500000000001</v>
      </c>
      <c r="J71" s="47">
        <f t="shared" ref="J71:J76" si="2">G71*H71</f>
        <v>24.957000000000001</v>
      </c>
    </row>
    <row r="72" spans="1:10" ht="24" customHeight="1" thickBot="1" x14ac:dyDescent="0.3">
      <c r="A72" s="45" t="s">
        <v>18</v>
      </c>
      <c r="B72" s="45">
        <v>87630</v>
      </c>
      <c r="C72" s="45" t="s">
        <v>468</v>
      </c>
      <c r="D72" s="46" t="s">
        <v>469</v>
      </c>
      <c r="E72" s="46" t="s">
        <v>24</v>
      </c>
      <c r="F72" s="47">
        <v>32.549999999999997</v>
      </c>
      <c r="G72" s="47">
        <v>31.49</v>
      </c>
      <c r="H72" s="47">
        <v>0.77439999999999998</v>
      </c>
      <c r="I72" s="47">
        <f>F72*H72</f>
        <v>25.206719999999997</v>
      </c>
      <c r="J72" s="47">
        <f t="shared" si="2"/>
        <v>24.385855999999997</v>
      </c>
    </row>
    <row r="73" spans="1:10" ht="24" customHeight="1" thickBot="1" x14ac:dyDescent="0.3">
      <c r="A73" s="45" t="s">
        <v>18</v>
      </c>
      <c r="B73" s="45">
        <v>87745</v>
      </c>
      <c r="C73" s="45" t="s">
        <v>470</v>
      </c>
      <c r="D73" s="46" t="s">
        <v>469</v>
      </c>
      <c r="E73" s="46" t="s">
        <v>24</v>
      </c>
      <c r="F73" s="47">
        <v>41.29</v>
      </c>
      <c r="G73" s="47">
        <v>39.28</v>
      </c>
      <c r="H73" s="47">
        <v>0.1119</v>
      </c>
      <c r="I73" s="47">
        <f>F73*H73</f>
        <v>4.6203510000000003</v>
      </c>
      <c r="J73" s="47">
        <f t="shared" si="2"/>
        <v>4.3954320000000004</v>
      </c>
    </row>
    <row r="74" spans="1:10" ht="24" customHeight="1" thickBot="1" x14ac:dyDescent="0.3">
      <c r="A74" s="45" t="s">
        <v>18</v>
      </c>
      <c r="B74" s="45">
        <v>87755</v>
      </c>
      <c r="C74" s="45" t="s">
        <v>471</v>
      </c>
      <c r="D74" s="46" t="s">
        <v>469</v>
      </c>
      <c r="E74" s="46" t="s">
        <v>24</v>
      </c>
      <c r="F74" s="47">
        <v>36.78</v>
      </c>
      <c r="G74" s="47">
        <v>34.69</v>
      </c>
      <c r="H74" s="47">
        <v>0.1137</v>
      </c>
      <c r="I74" s="47" t="s">
        <v>472</v>
      </c>
      <c r="J74" s="47">
        <f t="shared" si="2"/>
        <v>3.9442529999999998</v>
      </c>
    </row>
    <row r="75" spans="1:10" ht="24" customHeight="1" thickBot="1" x14ac:dyDescent="0.3">
      <c r="A75" s="45" t="s">
        <v>18</v>
      </c>
      <c r="B75" s="45">
        <v>97094</v>
      </c>
      <c r="C75" s="45" t="s">
        <v>473</v>
      </c>
      <c r="D75" s="46" t="s">
        <v>474</v>
      </c>
      <c r="E75" s="46" t="s">
        <v>32</v>
      </c>
      <c r="F75" s="47">
        <v>575.48</v>
      </c>
      <c r="G75" s="47">
        <v>573.55999999999995</v>
      </c>
      <c r="H75" s="47">
        <v>0.1137</v>
      </c>
      <c r="I75" s="47" t="s">
        <v>472</v>
      </c>
      <c r="J75" s="47">
        <f t="shared" si="2"/>
        <v>65.213771999999992</v>
      </c>
    </row>
    <row r="76" spans="1:10" ht="24" customHeight="1" x14ac:dyDescent="0.25">
      <c r="A76" s="38" t="s">
        <v>18</v>
      </c>
      <c r="B76" s="38">
        <v>1527</v>
      </c>
      <c r="C76" s="38" t="s">
        <v>475</v>
      </c>
      <c r="D76" s="39" t="s">
        <v>431</v>
      </c>
      <c r="E76" s="39" t="s">
        <v>32</v>
      </c>
      <c r="F76" s="40">
        <v>465.04</v>
      </c>
      <c r="G76" s="40">
        <v>465.04</v>
      </c>
      <c r="H76" s="40">
        <v>1</v>
      </c>
      <c r="I76" s="40">
        <f>F76*H76</f>
        <v>465.04</v>
      </c>
      <c r="J76" s="40">
        <f t="shared" si="2"/>
        <v>465.04</v>
      </c>
    </row>
    <row r="77" spans="1:10" ht="24" customHeight="1" x14ac:dyDescent="0.25">
      <c r="I77" s="43">
        <f>TRUNC((SUM(I71:I76)),2)</f>
        <v>522.72</v>
      </c>
      <c r="J77" s="43">
        <f>TRUNC((SUM(J71:J76)),2)</f>
        <v>587.92999999999995</v>
      </c>
    </row>
    <row r="78" spans="1:10" ht="24" customHeight="1" x14ac:dyDescent="0.25">
      <c r="A78" s="35" t="s">
        <v>476</v>
      </c>
      <c r="B78" s="96" t="s">
        <v>151</v>
      </c>
      <c r="C78" s="97"/>
      <c r="D78" s="97"/>
      <c r="E78" s="97"/>
      <c r="F78" s="97"/>
      <c r="G78" s="97"/>
      <c r="H78" s="97"/>
      <c r="I78" s="97"/>
      <c r="J78" s="97"/>
    </row>
    <row r="79" spans="1:10" ht="24" customHeight="1" thickBot="1" x14ac:dyDescent="0.3">
      <c r="A79" s="37" t="s">
        <v>415</v>
      </c>
      <c r="B79" s="37" t="s">
        <v>416</v>
      </c>
      <c r="C79" s="37" t="s">
        <v>417</v>
      </c>
      <c r="D79" s="37" t="s">
        <v>418</v>
      </c>
      <c r="E79" s="37" t="s">
        <v>419</v>
      </c>
      <c r="F79" s="37" t="s">
        <v>420</v>
      </c>
      <c r="G79" s="37" t="s">
        <v>421</v>
      </c>
      <c r="H79" s="37" t="s">
        <v>422</v>
      </c>
      <c r="I79" s="37" t="s">
        <v>423</v>
      </c>
      <c r="J79" s="37" t="s">
        <v>424</v>
      </c>
    </row>
    <row r="80" spans="1:10" ht="24" customHeight="1" thickBot="1" x14ac:dyDescent="0.3">
      <c r="A80" s="45" t="s">
        <v>18</v>
      </c>
      <c r="B80" s="45">
        <v>93358</v>
      </c>
      <c r="C80" s="45" t="s">
        <v>346</v>
      </c>
      <c r="D80" s="46" t="s">
        <v>467</v>
      </c>
      <c r="E80" s="46" t="s">
        <v>32</v>
      </c>
      <c r="F80" s="47">
        <v>61.91</v>
      </c>
      <c r="G80" s="47">
        <v>55.46</v>
      </c>
      <c r="H80" s="47">
        <v>0.45</v>
      </c>
      <c r="I80" s="47">
        <f>F80*H80</f>
        <v>27.859500000000001</v>
      </c>
      <c r="J80" s="47">
        <f>G80*H80</f>
        <v>24.957000000000001</v>
      </c>
    </row>
    <row r="81" spans="1:10" ht="24" customHeight="1" thickBot="1" x14ac:dyDescent="0.3">
      <c r="A81" s="45" t="s">
        <v>18</v>
      </c>
      <c r="B81" s="45">
        <v>96995</v>
      </c>
      <c r="C81" s="45" t="s">
        <v>348</v>
      </c>
      <c r="D81" s="46" t="s">
        <v>467</v>
      </c>
      <c r="E81" s="46" t="s">
        <v>32</v>
      </c>
      <c r="F81" s="47">
        <v>37.53</v>
      </c>
      <c r="G81" s="47">
        <v>33.619999999999997</v>
      </c>
      <c r="H81" s="47">
        <v>0.23100000000000001</v>
      </c>
      <c r="I81" s="47">
        <f t="shared" ref="I81:I83" si="3">F81*H81</f>
        <v>8.6694300000000002</v>
      </c>
      <c r="J81" s="47">
        <f t="shared" ref="J81:J83" si="4">G81*H81</f>
        <v>7.7662199999999997</v>
      </c>
    </row>
    <row r="82" spans="1:10" ht="24" customHeight="1" thickBot="1" x14ac:dyDescent="0.3">
      <c r="A82" s="45" t="s">
        <v>18</v>
      </c>
      <c r="B82" s="45">
        <v>102481</v>
      </c>
      <c r="C82" s="45" t="s">
        <v>477</v>
      </c>
      <c r="D82" s="46" t="s">
        <v>474</v>
      </c>
      <c r="E82" s="46" t="s">
        <v>32</v>
      </c>
      <c r="F82" s="47">
        <v>387.75</v>
      </c>
      <c r="G82" s="47">
        <v>382.3</v>
      </c>
      <c r="H82" s="47">
        <v>0.44</v>
      </c>
      <c r="I82" s="47">
        <f t="shared" si="3"/>
        <v>170.61</v>
      </c>
      <c r="J82" s="47">
        <f t="shared" si="4"/>
        <v>168.21200000000002</v>
      </c>
    </row>
    <row r="83" spans="1:10" ht="24" customHeight="1" thickBot="1" x14ac:dyDescent="0.3">
      <c r="A83" s="45" t="s">
        <v>18</v>
      </c>
      <c r="B83" s="45">
        <v>92873</v>
      </c>
      <c r="C83" s="45" t="s">
        <v>478</v>
      </c>
      <c r="D83" s="46" t="s">
        <v>474</v>
      </c>
      <c r="E83" s="46" t="s">
        <v>32</v>
      </c>
      <c r="F83" s="47">
        <v>161.26</v>
      </c>
      <c r="G83" s="47">
        <v>144.18</v>
      </c>
      <c r="H83" s="47">
        <v>0.23100000000000001</v>
      </c>
      <c r="I83" s="47">
        <f t="shared" si="3"/>
        <v>37.251060000000003</v>
      </c>
      <c r="J83" s="47">
        <f t="shared" si="4"/>
        <v>33.305580000000006</v>
      </c>
    </row>
    <row r="84" spans="1:10" ht="24" customHeight="1" thickBot="1" x14ac:dyDescent="0.3">
      <c r="A84" s="38" t="s">
        <v>18</v>
      </c>
      <c r="B84" s="38">
        <v>4750</v>
      </c>
      <c r="C84" s="38" t="s">
        <v>479</v>
      </c>
      <c r="D84" s="39" t="s">
        <v>426</v>
      </c>
      <c r="E84" s="39" t="s">
        <v>44</v>
      </c>
      <c r="F84" s="40">
        <v>15.82</v>
      </c>
      <c r="G84" s="40">
        <v>13.66</v>
      </c>
      <c r="H84" s="40">
        <v>0.14000000000000001</v>
      </c>
      <c r="I84" s="40">
        <f>F84*H84</f>
        <v>2.2148000000000003</v>
      </c>
      <c r="J84" s="40">
        <f>G84*H84</f>
        <v>1.9124000000000001</v>
      </c>
    </row>
    <row r="85" spans="1:10" ht="24" customHeight="1" thickBot="1" x14ac:dyDescent="0.3">
      <c r="A85" s="38" t="s">
        <v>18</v>
      </c>
      <c r="B85" s="38">
        <v>6117</v>
      </c>
      <c r="C85" s="38" t="s">
        <v>480</v>
      </c>
      <c r="D85" s="39" t="s">
        <v>426</v>
      </c>
      <c r="E85" s="39" t="s">
        <v>44</v>
      </c>
      <c r="F85" s="40">
        <v>12.46</v>
      </c>
      <c r="G85" s="40">
        <v>10.75</v>
      </c>
      <c r="H85" s="40">
        <v>0.14000000000000001</v>
      </c>
      <c r="I85" s="40">
        <f t="shared" ref="I85:I93" si="5">F85*H85</f>
        <v>1.7444000000000004</v>
      </c>
      <c r="J85" s="40">
        <f t="shared" ref="J85:J93" si="6">G85*H85</f>
        <v>1.5050000000000001</v>
      </c>
    </row>
    <row r="86" spans="1:10" ht="24" customHeight="1" thickBot="1" x14ac:dyDescent="0.3">
      <c r="A86" s="38" t="s">
        <v>18</v>
      </c>
      <c r="B86" s="38">
        <v>6111</v>
      </c>
      <c r="C86" s="38" t="s">
        <v>425</v>
      </c>
      <c r="D86" s="39" t="s">
        <v>426</v>
      </c>
      <c r="E86" s="39" t="s">
        <v>44</v>
      </c>
      <c r="F86" s="40">
        <v>11.78</v>
      </c>
      <c r="G86" s="40">
        <v>10.17</v>
      </c>
      <c r="H86" s="40">
        <v>0.14000000000000001</v>
      </c>
      <c r="I86" s="40">
        <f t="shared" si="5"/>
        <v>1.6492</v>
      </c>
      <c r="J86" s="40">
        <f t="shared" si="6"/>
        <v>1.4238000000000002</v>
      </c>
    </row>
    <row r="87" spans="1:10" ht="24" customHeight="1" thickBot="1" x14ac:dyDescent="0.3">
      <c r="A87" s="38" t="s">
        <v>18</v>
      </c>
      <c r="B87" s="38">
        <v>33</v>
      </c>
      <c r="C87" s="38" t="s">
        <v>481</v>
      </c>
      <c r="D87" s="39" t="s">
        <v>431</v>
      </c>
      <c r="E87" s="39" t="s">
        <v>442</v>
      </c>
      <c r="F87" s="40">
        <v>14.54</v>
      </c>
      <c r="G87" s="40">
        <v>14.54</v>
      </c>
      <c r="H87" s="40">
        <v>0.52280000000000004</v>
      </c>
      <c r="I87" s="40">
        <f t="shared" si="5"/>
        <v>7.6015120000000005</v>
      </c>
      <c r="J87" s="40">
        <f t="shared" si="6"/>
        <v>7.6015120000000005</v>
      </c>
    </row>
    <row r="88" spans="1:10" ht="24" customHeight="1" thickBot="1" x14ac:dyDescent="0.3">
      <c r="A88" s="38" t="s">
        <v>18</v>
      </c>
      <c r="B88" s="38">
        <v>40568</v>
      </c>
      <c r="C88" s="38" t="s">
        <v>482</v>
      </c>
      <c r="D88" s="39" t="s">
        <v>431</v>
      </c>
      <c r="E88" s="39" t="s">
        <v>442</v>
      </c>
      <c r="F88" s="40">
        <v>18.45</v>
      </c>
      <c r="G88" s="40">
        <v>18.45</v>
      </c>
      <c r="H88" s="40">
        <v>0.52280000000000004</v>
      </c>
      <c r="I88" s="40">
        <f t="shared" si="5"/>
        <v>9.6456600000000012</v>
      </c>
      <c r="J88" s="40">
        <f t="shared" si="6"/>
        <v>9.6456600000000012</v>
      </c>
    </row>
    <row r="89" spans="1:10" ht="24" customHeight="1" thickBot="1" x14ac:dyDescent="0.3">
      <c r="A89" s="38" t="s">
        <v>18</v>
      </c>
      <c r="B89" s="38">
        <v>5318</v>
      </c>
      <c r="C89" s="38" t="s">
        <v>483</v>
      </c>
      <c r="D89" s="39" t="s">
        <v>431</v>
      </c>
      <c r="E89" s="39" t="s">
        <v>446</v>
      </c>
      <c r="F89" s="40">
        <v>12.84</v>
      </c>
      <c r="G89" s="40">
        <v>12.84</v>
      </c>
      <c r="H89" s="40">
        <v>0.52280000000000004</v>
      </c>
      <c r="I89" s="40">
        <f t="shared" si="5"/>
        <v>6.7127520000000001</v>
      </c>
      <c r="J89" s="40">
        <f t="shared" si="6"/>
        <v>6.7127520000000001</v>
      </c>
    </row>
    <row r="90" spans="1:10" ht="24" customHeight="1" thickBot="1" x14ac:dyDescent="0.3">
      <c r="A90" s="38" t="s">
        <v>18</v>
      </c>
      <c r="B90" s="38">
        <v>10475</v>
      </c>
      <c r="C90" s="38" t="s">
        <v>484</v>
      </c>
      <c r="D90" s="39" t="s">
        <v>431</v>
      </c>
      <c r="E90" s="39" t="s">
        <v>446</v>
      </c>
      <c r="F90" s="40">
        <v>24.11</v>
      </c>
      <c r="G90" s="40">
        <v>24.11</v>
      </c>
      <c r="H90" s="40">
        <v>0.78</v>
      </c>
      <c r="I90" s="40">
        <f t="shared" si="5"/>
        <v>18.805800000000001</v>
      </c>
      <c r="J90" s="40">
        <f t="shared" si="6"/>
        <v>18.805800000000001</v>
      </c>
    </row>
    <row r="91" spans="1:10" ht="24" customHeight="1" thickBot="1" x14ac:dyDescent="0.3">
      <c r="A91" s="38" t="s">
        <v>18</v>
      </c>
      <c r="B91" s="38">
        <v>39996</v>
      </c>
      <c r="C91" s="38" t="s">
        <v>485</v>
      </c>
      <c r="D91" s="39" t="s">
        <v>431</v>
      </c>
      <c r="E91" s="39" t="s">
        <v>39</v>
      </c>
      <c r="F91" s="40">
        <v>3.69</v>
      </c>
      <c r="G91" s="40">
        <v>3.69</v>
      </c>
      <c r="H91" s="40">
        <v>0.52280000000000004</v>
      </c>
      <c r="I91" s="40">
        <f t="shared" si="5"/>
        <v>1.9291320000000001</v>
      </c>
      <c r="J91" s="40">
        <f t="shared" si="6"/>
        <v>1.9291320000000001</v>
      </c>
    </row>
    <row r="92" spans="1:10" ht="24" customHeight="1" thickBot="1" x14ac:dyDescent="0.3">
      <c r="A92" s="38" t="s">
        <v>18</v>
      </c>
      <c r="B92" s="38">
        <v>3767</v>
      </c>
      <c r="C92" s="38" t="s">
        <v>486</v>
      </c>
      <c r="D92" s="39" t="s">
        <v>431</v>
      </c>
      <c r="E92" s="39" t="s">
        <v>76</v>
      </c>
      <c r="F92" s="40">
        <v>0.7</v>
      </c>
      <c r="G92" s="40">
        <v>0.7</v>
      </c>
      <c r="H92" s="40">
        <v>0.52280000000000004</v>
      </c>
      <c r="I92" s="40">
        <f t="shared" si="5"/>
        <v>0.36596000000000001</v>
      </c>
      <c r="J92" s="40">
        <f t="shared" si="6"/>
        <v>0.36596000000000001</v>
      </c>
    </row>
    <row r="93" spans="1:10" ht="24" customHeight="1" x14ac:dyDescent="0.25">
      <c r="A93" s="38" t="s">
        <v>18</v>
      </c>
      <c r="B93" s="38">
        <v>4006</v>
      </c>
      <c r="C93" s="38" t="s">
        <v>487</v>
      </c>
      <c r="D93" s="39" t="s">
        <v>431</v>
      </c>
      <c r="E93" s="39" t="s">
        <v>32</v>
      </c>
      <c r="F93" s="40">
        <v>1832.51</v>
      </c>
      <c r="G93" s="40">
        <v>1832.51</v>
      </c>
      <c r="H93" s="40">
        <v>1</v>
      </c>
      <c r="I93" s="40">
        <f t="shared" si="5"/>
        <v>1832.51</v>
      </c>
      <c r="J93" s="40">
        <f t="shared" si="6"/>
        <v>1832.51</v>
      </c>
    </row>
    <row r="94" spans="1:10" ht="24" customHeight="1" x14ac:dyDescent="0.25">
      <c r="I94" s="43">
        <f>TRUNC((SUM(I80:I93)),2)</f>
        <v>2127.56</v>
      </c>
      <c r="J94" s="43">
        <f>TRUNC((SUM(J80:J93)),2)</f>
        <v>2116.65</v>
      </c>
    </row>
    <row r="95" spans="1:10" ht="24" customHeight="1" x14ac:dyDescent="0.25">
      <c r="A95" s="35" t="s">
        <v>488</v>
      </c>
      <c r="B95" s="96" t="s">
        <v>166</v>
      </c>
      <c r="C95" s="97"/>
      <c r="D95" s="97"/>
      <c r="E95" s="97"/>
      <c r="F95" s="97"/>
      <c r="G95" s="97"/>
      <c r="H95" s="97"/>
      <c r="I95" s="97"/>
      <c r="J95" s="97"/>
    </row>
    <row r="96" spans="1:10" ht="24" customHeight="1" thickBot="1" x14ac:dyDescent="0.3">
      <c r="A96" s="37" t="s">
        <v>415</v>
      </c>
      <c r="B96" s="37" t="s">
        <v>416</v>
      </c>
      <c r="C96" s="37" t="s">
        <v>417</v>
      </c>
      <c r="D96" s="37" t="s">
        <v>418</v>
      </c>
      <c r="E96" s="37" t="s">
        <v>419</v>
      </c>
      <c r="F96" s="37" t="s">
        <v>420</v>
      </c>
      <c r="G96" s="37" t="s">
        <v>421</v>
      </c>
      <c r="H96" s="37" t="s">
        <v>422</v>
      </c>
      <c r="I96" s="37" t="s">
        <v>423</v>
      </c>
      <c r="J96" s="37" t="s">
        <v>424</v>
      </c>
    </row>
    <row r="97" spans="1:10" ht="24" customHeight="1" thickBot="1" x14ac:dyDescent="0.3">
      <c r="A97" s="45" t="s">
        <v>18</v>
      </c>
      <c r="B97" s="45">
        <v>88248</v>
      </c>
      <c r="C97" s="45" t="s">
        <v>489</v>
      </c>
      <c r="D97" s="46" t="s">
        <v>429</v>
      </c>
      <c r="E97" s="46" t="s">
        <v>44</v>
      </c>
      <c r="F97" s="47">
        <v>15.08</v>
      </c>
      <c r="G97" s="47">
        <v>13.48</v>
      </c>
      <c r="H97" s="47">
        <v>0.38</v>
      </c>
      <c r="I97" s="47">
        <f>F97*H97</f>
        <v>5.7304000000000004</v>
      </c>
      <c r="J97" s="47">
        <f>G97*H97</f>
        <v>5.1223999999999998</v>
      </c>
    </row>
    <row r="98" spans="1:10" ht="24" customHeight="1" thickBot="1" x14ac:dyDescent="0.3">
      <c r="A98" s="45" t="s">
        <v>18</v>
      </c>
      <c r="B98" s="45">
        <v>88267</v>
      </c>
      <c r="C98" s="45" t="s">
        <v>490</v>
      </c>
      <c r="D98" s="46" t="s">
        <v>429</v>
      </c>
      <c r="E98" s="46" t="s">
        <v>44</v>
      </c>
      <c r="F98" s="47">
        <v>19.920000000000002</v>
      </c>
      <c r="G98" s="47">
        <v>17.66</v>
      </c>
      <c r="H98" s="47">
        <v>0.38</v>
      </c>
      <c r="I98" s="47">
        <f t="shared" ref="I98:I100" si="7">F98*H98</f>
        <v>7.5696000000000003</v>
      </c>
      <c r="J98" s="47">
        <f t="shared" ref="J98:J100" si="8">G98*H98</f>
        <v>6.7107999999999999</v>
      </c>
    </row>
    <row r="99" spans="1:10" ht="24" customHeight="1" thickBot="1" x14ac:dyDescent="0.3">
      <c r="A99" s="38" t="s">
        <v>18</v>
      </c>
      <c r="B99" s="38">
        <v>122</v>
      </c>
      <c r="C99" s="38" t="s">
        <v>491</v>
      </c>
      <c r="D99" s="39" t="s">
        <v>431</v>
      </c>
      <c r="E99" s="39" t="s">
        <v>76</v>
      </c>
      <c r="F99" s="40">
        <v>83.11</v>
      </c>
      <c r="G99" s="40">
        <v>83.11</v>
      </c>
      <c r="H99" s="40">
        <v>1.4800000000000001E-2</v>
      </c>
      <c r="I99" s="40">
        <f t="shared" si="7"/>
        <v>1.2300280000000001</v>
      </c>
      <c r="J99" s="40">
        <f t="shared" si="8"/>
        <v>1.2300280000000001</v>
      </c>
    </row>
    <row r="100" spans="1:10" ht="24" customHeight="1" thickBot="1" x14ac:dyDescent="0.3">
      <c r="A100" s="38" t="s">
        <v>18</v>
      </c>
      <c r="B100" s="38">
        <v>297</v>
      </c>
      <c r="C100" s="38" t="s">
        <v>492</v>
      </c>
      <c r="D100" s="39" t="s">
        <v>431</v>
      </c>
      <c r="E100" s="39" t="s">
        <v>76</v>
      </c>
      <c r="F100" s="40">
        <v>4.34</v>
      </c>
      <c r="G100" s="40">
        <v>4.34</v>
      </c>
      <c r="H100" s="40">
        <v>1</v>
      </c>
      <c r="I100" s="40">
        <f t="shared" si="7"/>
        <v>4.34</v>
      </c>
      <c r="J100" s="40">
        <f t="shared" si="8"/>
        <v>4.34</v>
      </c>
    </row>
    <row r="101" spans="1:10" ht="24" customHeight="1" thickBot="1" x14ac:dyDescent="0.3">
      <c r="A101" s="38" t="s">
        <v>18</v>
      </c>
      <c r="B101" s="38">
        <v>5103</v>
      </c>
      <c r="C101" s="38" t="s">
        <v>493</v>
      </c>
      <c r="D101" s="39" t="s">
        <v>431</v>
      </c>
      <c r="E101" s="39" t="s">
        <v>76</v>
      </c>
      <c r="F101" s="40">
        <v>15.03</v>
      </c>
      <c r="G101" s="40">
        <v>15.03</v>
      </c>
      <c r="H101" s="40">
        <v>1</v>
      </c>
      <c r="I101" s="40">
        <f>F101*H101</f>
        <v>15.03</v>
      </c>
      <c r="J101" s="40">
        <f>G101*H101</f>
        <v>15.03</v>
      </c>
    </row>
    <row r="102" spans="1:10" ht="24" customHeight="1" thickBot="1" x14ac:dyDescent="0.3">
      <c r="A102" s="38" t="s">
        <v>18</v>
      </c>
      <c r="B102" s="38">
        <v>38383</v>
      </c>
      <c r="C102" s="38" t="s">
        <v>494</v>
      </c>
      <c r="D102" s="39" t="s">
        <v>431</v>
      </c>
      <c r="E102" s="39" t="s">
        <v>76</v>
      </c>
      <c r="F102" s="40">
        <v>2.2000000000000002</v>
      </c>
      <c r="G102" s="40">
        <v>2.2000000000000002</v>
      </c>
      <c r="H102" s="40">
        <v>2.2000000000000002</v>
      </c>
      <c r="I102" s="40">
        <f t="shared" ref="I102:I104" si="9">F102*H102</f>
        <v>4.8400000000000007</v>
      </c>
      <c r="J102" s="40">
        <f t="shared" ref="J102:J104" si="10">G102*H102</f>
        <v>4.8400000000000007</v>
      </c>
    </row>
    <row r="103" spans="1:10" ht="24" customHeight="1" thickBot="1" x14ac:dyDescent="0.3">
      <c r="A103" s="38" t="s">
        <v>18</v>
      </c>
      <c r="B103" s="38">
        <v>20078</v>
      </c>
      <c r="C103" s="38" t="s">
        <v>495</v>
      </c>
      <c r="D103" s="39" t="s">
        <v>431</v>
      </c>
      <c r="E103" s="39" t="s">
        <v>76</v>
      </c>
      <c r="F103" s="40">
        <v>30.43</v>
      </c>
      <c r="G103" s="40">
        <v>30.43</v>
      </c>
      <c r="H103" s="40">
        <v>0.03</v>
      </c>
      <c r="I103" s="40">
        <f t="shared" si="9"/>
        <v>0.91289999999999993</v>
      </c>
      <c r="J103" s="40">
        <f t="shared" si="10"/>
        <v>0.91289999999999993</v>
      </c>
    </row>
    <row r="104" spans="1:10" ht="24" customHeight="1" x14ac:dyDescent="0.25">
      <c r="A104" s="38" t="s">
        <v>18</v>
      </c>
      <c r="B104" s="38">
        <v>20083</v>
      </c>
      <c r="C104" s="38" t="s">
        <v>496</v>
      </c>
      <c r="D104" s="39" t="s">
        <v>431</v>
      </c>
      <c r="E104" s="39" t="s">
        <v>76</v>
      </c>
      <c r="F104" s="40">
        <v>72.17</v>
      </c>
      <c r="G104" s="40">
        <v>72.17</v>
      </c>
      <c r="H104" s="40">
        <v>2.2499999999999998E-3</v>
      </c>
      <c r="I104" s="40">
        <f t="shared" si="9"/>
        <v>0.16238249999999999</v>
      </c>
      <c r="J104" s="40">
        <f t="shared" si="10"/>
        <v>0.16238249999999999</v>
      </c>
    </row>
    <row r="105" spans="1:10" ht="24" customHeight="1" x14ac:dyDescent="0.25">
      <c r="I105" s="43">
        <f>TRUNC((SUM(I97:I104)),2)</f>
        <v>39.81</v>
      </c>
      <c r="J105" s="43">
        <f>TRUNC((SUM(J97:J104)),2)</f>
        <v>38.340000000000003</v>
      </c>
    </row>
    <row r="106" spans="1:10" ht="24" customHeight="1" x14ac:dyDescent="0.25">
      <c r="A106" s="35" t="s">
        <v>497</v>
      </c>
      <c r="B106" s="96" t="s">
        <v>498</v>
      </c>
      <c r="C106" s="97"/>
      <c r="D106" s="97"/>
      <c r="E106" s="97"/>
      <c r="F106" s="97"/>
      <c r="G106" s="97"/>
      <c r="H106" s="97"/>
      <c r="I106" s="97"/>
      <c r="J106" s="97"/>
    </row>
    <row r="107" spans="1:10" ht="24" customHeight="1" thickBot="1" x14ac:dyDescent="0.3">
      <c r="A107" s="37" t="s">
        <v>415</v>
      </c>
      <c r="B107" s="37" t="s">
        <v>416</v>
      </c>
      <c r="C107" s="37" t="s">
        <v>417</v>
      </c>
      <c r="D107" s="37" t="s">
        <v>418</v>
      </c>
      <c r="E107" s="37" t="s">
        <v>419</v>
      </c>
      <c r="F107" s="37" t="s">
        <v>420</v>
      </c>
      <c r="G107" s="37" t="s">
        <v>421</v>
      </c>
      <c r="H107" s="37" t="s">
        <v>422</v>
      </c>
      <c r="I107" s="37" t="s">
        <v>423</v>
      </c>
      <c r="J107" s="37" t="s">
        <v>424</v>
      </c>
    </row>
    <row r="108" spans="1:10" ht="24" customHeight="1" thickBot="1" x14ac:dyDescent="0.3">
      <c r="A108" s="45" t="s">
        <v>18</v>
      </c>
      <c r="B108" s="45">
        <v>88248</v>
      </c>
      <c r="C108" s="45" t="s">
        <v>489</v>
      </c>
      <c r="D108" s="46" t="s">
        <v>429</v>
      </c>
      <c r="E108" s="46" t="s">
        <v>44</v>
      </c>
      <c r="F108" s="47">
        <v>15.08</v>
      </c>
      <c r="G108" s="47">
        <v>13.48</v>
      </c>
      <c r="H108" s="47">
        <v>0.38</v>
      </c>
      <c r="I108" s="47">
        <f>F108*H108</f>
        <v>5.7304000000000004</v>
      </c>
      <c r="J108" s="47">
        <f>G108*H108</f>
        <v>5.1223999999999998</v>
      </c>
    </row>
    <row r="109" spans="1:10" ht="23.4" thickBot="1" x14ac:dyDescent="0.3">
      <c r="A109" s="45" t="s">
        <v>18</v>
      </c>
      <c r="B109" s="45">
        <v>88267</v>
      </c>
      <c r="C109" s="45" t="s">
        <v>490</v>
      </c>
      <c r="D109" s="46" t="s">
        <v>429</v>
      </c>
      <c r="E109" s="46" t="s">
        <v>44</v>
      </c>
      <c r="F109" s="47">
        <v>19.920000000000002</v>
      </c>
      <c r="G109" s="47">
        <v>17.66</v>
      </c>
      <c r="H109" s="47">
        <v>0.38</v>
      </c>
      <c r="I109" s="47">
        <f t="shared" ref="I109:I111" si="11">F109*H109</f>
        <v>7.5696000000000003</v>
      </c>
      <c r="J109" s="47">
        <f t="shared" ref="J109:J111" si="12">G109*H109</f>
        <v>6.7107999999999999</v>
      </c>
    </row>
    <row r="110" spans="1:10" ht="14.4" thickBot="1" x14ac:dyDescent="0.3">
      <c r="A110" s="38" t="s">
        <v>18</v>
      </c>
      <c r="B110" s="38">
        <v>122</v>
      </c>
      <c r="C110" s="38" t="s">
        <v>491</v>
      </c>
      <c r="D110" s="39" t="s">
        <v>431</v>
      </c>
      <c r="E110" s="39" t="s">
        <v>76</v>
      </c>
      <c r="F110" s="40">
        <v>83.11</v>
      </c>
      <c r="G110" s="40">
        <v>83.11</v>
      </c>
      <c r="H110" s="40">
        <v>1.4800000000000001E-2</v>
      </c>
      <c r="I110" s="40">
        <f t="shared" si="11"/>
        <v>1.2300280000000001</v>
      </c>
      <c r="J110" s="40">
        <f t="shared" si="12"/>
        <v>1.2300280000000001</v>
      </c>
    </row>
    <row r="111" spans="1:10" ht="23.4" thickBot="1" x14ac:dyDescent="0.3">
      <c r="A111" s="38" t="s">
        <v>18</v>
      </c>
      <c r="B111" s="38">
        <v>297</v>
      </c>
      <c r="C111" s="38" t="s">
        <v>492</v>
      </c>
      <c r="D111" s="39" t="s">
        <v>431</v>
      </c>
      <c r="E111" s="39" t="s">
        <v>76</v>
      </c>
      <c r="F111" s="40">
        <v>4.34</v>
      </c>
      <c r="G111" s="40">
        <v>4.34</v>
      </c>
      <c r="H111" s="40">
        <v>1</v>
      </c>
      <c r="I111" s="40">
        <f t="shared" si="11"/>
        <v>4.34</v>
      </c>
      <c r="J111" s="40">
        <f t="shared" si="12"/>
        <v>4.34</v>
      </c>
    </row>
    <row r="112" spans="1:10" ht="14.4" thickBot="1" x14ac:dyDescent="0.3">
      <c r="A112" s="38" t="s">
        <v>18</v>
      </c>
      <c r="B112" s="38">
        <v>38383</v>
      </c>
      <c r="C112" s="38" t="s">
        <v>494</v>
      </c>
      <c r="D112" s="39" t="s">
        <v>431</v>
      </c>
      <c r="E112" s="39" t="s">
        <v>76</v>
      </c>
      <c r="F112" s="40">
        <v>2.2000000000000002</v>
      </c>
      <c r="G112" s="40">
        <v>2.2000000000000002</v>
      </c>
      <c r="H112" s="40">
        <v>2.2000000000000002</v>
      </c>
      <c r="I112" s="40">
        <f t="shared" ref="I112:I114" si="13">F112*H112</f>
        <v>4.8400000000000007</v>
      </c>
      <c r="J112" s="40">
        <f t="shared" ref="J112:J114" si="14">G112*H112</f>
        <v>4.8400000000000007</v>
      </c>
    </row>
    <row r="113" spans="1:10" ht="34.799999999999997" thickBot="1" x14ac:dyDescent="0.3">
      <c r="A113" s="38" t="s">
        <v>18</v>
      </c>
      <c r="B113" s="38">
        <v>20078</v>
      </c>
      <c r="C113" s="38" t="s">
        <v>495</v>
      </c>
      <c r="D113" s="39" t="s">
        <v>431</v>
      </c>
      <c r="E113" s="39" t="s">
        <v>76</v>
      </c>
      <c r="F113" s="40">
        <v>30.43</v>
      </c>
      <c r="G113" s="40">
        <v>30.43</v>
      </c>
      <c r="H113" s="40">
        <v>0.03</v>
      </c>
      <c r="I113" s="40">
        <f t="shared" si="13"/>
        <v>0.91289999999999993</v>
      </c>
      <c r="J113" s="40">
        <f t="shared" si="14"/>
        <v>0.91289999999999993</v>
      </c>
    </row>
    <row r="114" spans="1:10" ht="14.4" thickBot="1" x14ac:dyDescent="0.3">
      <c r="A114" s="38" t="s">
        <v>18</v>
      </c>
      <c r="B114" s="38">
        <v>20083</v>
      </c>
      <c r="C114" s="38" t="s">
        <v>496</v>
      </c>
      <c r="D114" s="39" t="s">
        <v>431</v>
      </c>
      <c r="E114" s="39" t="s">
        <v>76</v>
      </c>
      <c r="F114" s="40">
        <v>72.17</v>
      </c>
      <c r="G114" s="40">
        <v>72.17</v>
      </c>
      <c r="H114" s="40">
        <v>2.2499999999999998E-3</v>
      </c>
      <c r="I114" s="40">
        <f t="shared" si="13"/>
        <v>0.16238249999999999</v>
      </c>
      <c r="J114" s="40">
        <f t="shared" si="14"/>
        <v>0.16238249999999999</v>
      </c>
    </row>
    <row r="115" spans="1:10" ht="22.8" x14ac:dyDescent="0.25">
      <c r="A115" s="38" t="s">
        <v>18</v>
      </c>
      <c r="B115" s="38">
        <v>11712</v>
      </c>
      <c r="C115" s="38" t="s">
        <v>499</v>
      </c>
      <c r="D115" s="39" t="s">
        <v>431</v>
      </c>
      <c r="E115" s="39" t="s">
        <v>76</v>
      </c>
      <c r="F115" s="40">
        <v>35</v>
      </c>
      <c r="G115" s="40">
        <v>35</v>
      </c>
      <c r="H115" s="40">
        <v>1</v>
      </c>
      <c r="I115" s="40">
        <f t="shared" ref="I115" si="15">F115*H115</f>
        <v>35</v>
      </c>
      <c r="J115" s="40">
        <f t="shared" ref="J115" si="16">G115*H115</f>
        <v>35</v>
      </c>
    </row>
    <row r="116" spans="1:10" x14ac:dyDescent="0.25">
      <c r="I116" s="43">
        <f>TRUNC((SUM(I108:I115)),2)</f>
        <v>59.78</v>
      </c>
      <c r="J116" s="43">
        <f>TRUNC((SUM(J108:J115)),2)</f>
        <v>58.31</v>
      </c>
    </row>
    <row r="117" spans="1:10" x14ac:dyDescent="0.25">
      <c r="A117" s="35" t="s">
        <v>500</v>
      </c>
      <c r="B117" s="96" t="s">
        <v>344</v>
      </c>
      <c r="C117" s="97"/>
      <c r="D117" s="97"/>
      <c r="E117" s="97"/>
      <c r="F117" s="97"/>
      <c r="G117" s="97"/>
      <c r="H117" s="97"/>
      <c r="I117" s="97"/>
      <c r="J117" s="97"/>
    </row>
    <row r="118" spans="1:10" ht="27" thickBot="1" x14ac:dyDescent="0.3">
      <c r="A118" s="37" t="s">
        <v>415</v>
      </c>
      <c r="B118" s="37" t="s">
        <v>416</v>
      </c>
      <c r="C118" s="37" t="s">
        <v>417</v>
      </c>
      <c r="D118" s="37" t="s">
        <v>418</v>
      </c>
      <c r="E118" s="37" t="s">
        <v>419</v>
      </c>
      <c r="F118" s="37" t="s">
        <v>420</v>
      </c>
      <c r="G118" s="37" t="s">
        <v>421</v>
      </c>
      <c r="H118" s="37" t="s">
        <v>422</v>
      </c>
      <c r="I118" s="37" t="s">
        <v>423</v>
      </c>
      <c r="J118" s="37" t="s">
        <v>424</v>
      </c>
    </row>
    <row r="119" spans="1:10" ht="14.4" thickBot="1" x14ac:dyDescent="0.3">
      <c r="A119" s="45" t="s">
        <v>18</v>
      </c>
      <c r="B119" s="45">
        <v>88264</v>
      </c>
      <c r="C119" s="45" t="s">
        <v>428</v>
      </c>
      <c r="D119" s="46" t="s">
        <v>429</v>
      </c>
      <c r="E119" s="46" t="s">
        <v>44</v>
      </c>
      <c r="F119" s="47">
        <v>20.6</v>
      </c>
      <c r="G119" s="47">
        <v>18.3</v>
      </c>
      <c r="H119" s="47">
        <v>0.03</v>
      </c>
      <c r="I119" s="47">
        <f>F119*H119</f>
        <v>0.61799999999999999</v>
      </c>
      <c r="J119" s="47">
        <f>G119*H119</f>
        <v>0.54900000000000004</v>
      </c>
    </row>
    <row r="120" spans="1:10" ht="14.4" thickBot="1" x14ac:dyDescent="0.3">
      <c r="A120" s="45" t="s">
        <v>18</v>
      </c>
      <c r="B120" s="45">
        <v>88316</v>
      </c>
      <c r="C120" s="45" t="s">
        <v>66</v>
      </c>
      <c r="D120" s="46" t="s">
        <v>429</v>
      </c>
      <c r="E120" s="46" t="s">
        <v>44</v>
      </c>
      <c r="F120" s="47">
        <v>15.65</v>
      </c>
      <c r="G120" s="47">
        <v>14.02</v>
      </c>
      <c r="H120" s="47">
        <v>0.03</v>
      </c>
      <c r="I120" s="47">
        <f t="shared" ref="I120:I121" si="17">F120*H120</f>
        <v>0.46949999999999997</v>
      </c>
      <c r="J120" s="47">
        <f t="shared" ref="J120:J121" si="18">G120*H120</f>
        <v>0.42059999999999997</v>
      </c>
    </row>
    <row r="121" spans="1:10" x14ac:dyDescent="0.25">
      <c r="A121" s="38" t="s">
        <v>453</v>
      </c>
      <c r="B121" s="38">
        <v>9</v>
      </c>
      <c r="C121" s="38" t="s">
        <v>501</v>
      </c>
      <c r="D121" s="39" t="s">
        <v>431</v>
      </c>
      <c r="E121" s="39" t="s">
        <v>135</v>
      </c>
      <c r="F121" s="36">
        <v>140</v>
      </c>
      <c r="G121" s="36">
        <v>140</v>
      </c>
      <c r="H121" s="36">
        <v>1</v>
      </c>
      <c r="I121" s="40">
        <f t="shared" si="17"/>
        <v>140</v>
      </c>
      <c r="J121" s="40">
        <f t="shared" si="18"/>
        <v>140</v>
      </c>
    </row>
    <row r="122" spans="1:10" x14ac:dyDescent="0.25">
      <c r="I122" s="43">
        <f>TRUNC((SUM(I119:I121)),2)</f>
        <v>141.08000000000001</v>
      </c>
      <c r="J122" s="43">
        <f>TRUNC((SUM(J119:J121)),2)</f>
        <v>140.96</v>
      </c>
    </row>
    <row r="123" spans="1:10" x14ac:dyDescent="0.25">
      <c r="A123" s="35" t="s">
        <v>502</v>
      </c>
      <c r="B123" s="96" t="s">
        <v>358</v>
      </c>
      <c r="C123" s="97"/>
      <c r="D123" s="97"/>
      <c r="E123" s="97"/>
      <c r="F123" s="97"/>
      <c r="G123" s="97"/>
      <c r="H123" s="97"/>
      <c r="I123" s="97"/>
      <c r="J123" s="97"/>
    </row>
    <row r="124" spans="1:10" ht="27" thickBot="1" x14ac:dyDescent="0.3">
      <c r="A124" s="37" t="s">
        <v>415</v>
      </c>
      <c r="B124" s="37" t="s">
        <v>416</v>
      </c>
      <c r="C124" s="37" t="s">
        <v>417</v>
      </c>
      <c r="D124" s="37" t="s">
        <v>418</v>
      </c>
      <c r="E124" s="37" t="s">
        <v>419</v>
      </c>
      <c r="F124" s="37" t="s">
        <v>420</v>
      </c>
      <c r="G124" s="37" t="s">
        <v>421</v>
      </c>
      <c r="H124" s="37" t="s">
        <v>422</v>
      </c>
      <c r="I124" s="37" t="s">
        <v>423</v>
      </c>
      <c r="J124" s="37" t="s">
        <v>424</v>
      </c>
    </row>
    <row r="125" spans="1:10" ht="14.4" thickBot="1" x14ac:dyDescent="0.3">
      <c r="A125" s="45" t="s">
        <v>18</v>
      </c>
      <c r="B125" s="45">
        <v>88316</v>
      </c>
      <c r="C125" s="45" t="s">
        <v>66</v>
      </c>
      <c r="D125" s="46" t="s">
        <v>429</v>
      </c>
      <c r="E125" s="46" t="s">
        <v>44</v>
      </c>
      <c r="F125" s="47">
        <v>15.65</v>
      </c>
      <c r="G125" s="47">
        <v>14.02</v>
      </c>
      <c r="H125" s="47">
        <v>0.53</v>
      </c>
      <c r="I125" s="47">
        <f t="shared" ref="I125:I126" si="19">F125*H125</f>
        <v>8.2945000000000011</v>
      </c>
      <c r="J125" s="47">
        <f t="shared" ref="J125:J126" si="20">G125*H125</f>
        <v>7.4306000000000001</v>
      </c>
    </row>
    <row r="126" spans="1:10" ht="45.6" x14ac:dyDescent="0.25">
      <c r="A126" s="38" t="s">
        <v>18</v>
      </c>
      <c r="B126" s="38">
        <v>37556</v>
      </c>
      <c r="C126" s="38" t="s">
        <v>503</v>
      </c>
      <c r="D126" s="39" t="s">
        <v>431</v>
      </c>
      <c r="E126" s="39" t="s">
        <v>76</v>
      </c>
      <c r="F126" s="40">
        <v>25.91</v>
      </c>
      <c r="G126" s="40">
        <v>25.91</v>
      </c>
      <c r="H126" s="40">
        <v>1</v>
      </c>
      <c r="I126" s="40">
        <f t="shared" si="19"/>
        <v>25.91</v>
      </c>
      <c r="J126" s="40">
        <f t="shared" si="20"/>
        <v>25.91</v>
      </c>
    </row>
    <row r="127" spans="1:10" x14ac:dyDescent="0.25">
      <c r="I127" s="43">
        <f>TRUNC((SUM(I125:I126)),2)</f>
        <v>34.200000000000003</v>
      </c>
      <c r="J127" s="43">
        <f>TRUNC((SUM(J125:J126)),2)</f>
        <v>33.340000000000003</v>
      </c>
    </row>
    <row r="128" spans="1:10" x14ac:dyDescent="0.25">
      <c r="A128" s="35" t="s">
        <v>504</v>
      </c>
      <c r="B128" s="96" t="s">
        <v>360</v>
      </c>
      <c r="C128" s="97"/>
      <c r="D128" s="97"/>
      <c r="E128" s="97"/>
      <c r="F128" s="97"/>
      <c r="G128" s="97"/>
      <c r="H128" s="97"/>
      <c r="I128" s="97"/>
      <c r="J128" s="97"/>
    </row>
    <row r="129" spans="1:10" ht="27" thickBot="1" x14ac:dyDescent="0.3">
      <c r="A129" s="37" t="s">
        <v>415</v>
      </c>
      <c r="B129" s="37" t="s">
        <v>416</v>
      </c>
      <c r="C129" s="37" t="s">
        <v>417</v>
      </c>
      <c r="D129" s="37" t="s">
        <v>418</v>
      </c>
      <c r="E129" s="37" t="s">
        <v>419</v>
      </c>
      <c r="F129" s="37" t="s">
        <v>420</v>
      </c>
      <c r="G129" s="37" t="s">
        <v>421</v>
      </c>
      <c r="H129" s="37" t="s">
        <v>422</v>
      </c>
      <c r="I129" s="37" t="s">
        <v>423</v>
      </c>
      <c r="J129" s="37" t="s">
        <v>424</v>
      </c>
    </row>
    <row r="130" spans="1:10" ht="14.4" thickBot="1" x14ac:dyDescent="0.3">
      <c r="A130" s="45" t="s">
        <v>18</v>
      </c>
      <c r="B130" s="45">
        <v>88316</v>
      </c>
      <c r="C130" s="45" t="s">
        <v>66</v>
      </c>
      <c r="D130" s="46" t="s">
        <v>429</v>
      </c>
      <c r="E130" s="46" t="s">
        <v>44</v>
      </c>
      <c r="F130" s="47">
        <v>15.65</v>
      </c>
      <c r="G130" s="47">
        <v>14.02</v>
      </c>
      <c r="H130" s="47">
        <v>0.53</v>
      </c>
      <c r="I130" s="47">
        <f t="shared" ref="I130:I131" si="21">F130*H130</f>
        <v>8.2945000000000011</v>
      </c>
      <c r="J130" s="47">
        <f t="shared" ref="J130:J131" si="22">G130*H130</f>
        <v>7.4306000000000001</v>
      </c>
    </row>
    <row r="131" spans="1:10" ht="45.6" x14ac:dyDescent="0.25">
      <c r="A131" s="38" t="s">
        <v>18</v>
      </c>
      <c r="B131" s="38">
        <v>37539</v>
      </c>
      <c r="C131" s="38" t="s">
        <v>505</v>
      </c>
      <c r="D131" s="39" t="s">
        <v>431</v>
      </c>
      <c r="E131" s="39" t="s">
        <v>76</v>
      </c>
      <c r="F131" s="40">
        <v>22.4</v>
      </c>
      <c r="G131" s="40">
        <v>22.4</v>
      </c>
      <c r="H131" s="40">
        <v>1</v>
      </c>
      <c r="I131" s="40">
        <f t="shared" si="21"/>
        <v>22.4</v>
      </c>
      <c r="J131" s="40">
        <f t="shared" si="22"/>
        <v>22.4</v>
      </c>
    </row>
    <row r="132" spans="1:10" x14ac:dyDescent="0.25">
      <c r="I132" s="43">
        <f>TRUNC((SUM(I130:I131)),2)</f>
        <v>30.69</v>
      </c>
      <c r="J132" s="43">
        <f>TRUNC((SUM(J130:J131)),2)</f>
        <v>29.83</v>
      </c>
    </row>
    <row r="133" spans="1:10" x14ac:dyDescent="0.25">
      <c r="A133" s="35" t="s">
        <v>506</v>
      </c>
      <c r="B133" s="96" t="s">
        <v>362</v>
      </c>
      <c r="C133" s="97"/>
      <c r="D133" s="97"/>
      <c r="E133" s="97"/>
      <c r="F133" s="97"/>
      <c r="G133" s="97"/>
      <c r="H133" s="97"/>
      <c r="I133" s="97"/>
      <c r="J133" s="97"/>
    </row>
    <row r="134" spans="1:10" ht="27" thickBot="1" x14ac:dyDescent="0.3">
      <c r="A134" s="37" t="s">
        <v>415</v>
      </c>
      <c r="B134" s="37" t="s">
        <v>416</v>
      </c>
      <c r="C134" s="37" t="s">
        <v>417</v>
      </c>
      <c r="D134" s="37" t="s">
        <v>418</v>
      </c>
      <c r="E134" s="37" t="s">
        <v>419</v>
      </c>
      <c r="F134" s="37" t="s">
        <v>420</v>
      </c>
      <c r="G134" s="37" t="s">
        <v>421</v>
      </c>
      <c r="H134" s="37" t="s">
        <v>422</v>
      </c>
      <c r="I134" s="37" t="s">
        <v>423</v>
      </c>
      <c r="J134" s="37" t="s">
        <v>424</v>
      </c>
    </row>
    <row r="135" spans="1:10" ht="14.4" thickBot="1" x14ac:dyDescent="0.3">
      <c r="A135" s="45" t="s">
        <v>18</v>
      </c>
      <c r="B135" s="45">
        <v>88316</v>
      </c>
      <c r="C135" s="45" t="s">
        <v>66</v>
      </c>
      <c r="D135" s="46" t="s">
        <v>429</v>
      </c>
      <c r="E135" s="46" t="s">
        <v>44</v>
      </c>
      <c r="F135" s="47">
        <v>15.65</v>
      </c>
      <c r="G135" s="47">
        <v>14.02</v>
      </c>
      <c r="H135" s="47">
        <v>0.53</v>
      </c>
      <c r="I135" s="47">
        <f t="shared" ref="I135:I136" si="23">F135*H135</f>
        <v>8.2945000000000011</v>
      </c>
      <c r="J135" s="47">
        <f t="shared" ref="J135:J136" si="24">G135*H135</f>
        <v>7.4306000000000001</v>
      </c>
    </row>
    <row r="136" spans="1:10" ht="45.6" x14ac:dyDescent="0.25">
      <c r="A136" s="38" t="s">
        <v>18</v>
      </c>
      <c r="B136" s="38">
        <v>37560</v>
      </c>
      <c r="C136" s="38" t="s">
        <v>507</v>
      </c>
      <c r="D136" s="39" t="s">
        <v>431</v>
      </c>
      <c r="E136" s="39" t="s">
        <v>76</v>
      </c>
      <c r="F136" s="40">
        <v>44.09</v>
      </c>
      <c r="G136" s="40">
        <v>44.09</v>
      </c>
      <c r="H136" s="40">
        <v>1</v>
      </c>
      <c r="I136" s="40">
        <f t="shared" si="23"/>
        <v>44.09</v>
      </c>
      <c r="J136" s="40">
        <f t="shared" si="24"/>
        <v>44.09</v>
      </c>
    </row>
    <row r="137" spans="1:10" x14ac:dyDescent="0.25">
      <c r="I137" s="43">
        <f>TRUNC((SUM(I135:I136)),2)</f>
        <v>52.38</v>
      </c>
      <c r="J137" s="43">
        <f>TRUNC((SUM(J135:J136)),2)</f>
        <v>51.52</v>
      </c>
    </row>
    <row r="138" spans="1:10" x14ac:dyDescent="0.25">
      <c r="A138" s="35" t="s">
        <v>508</v>
      </c>
      <c r="B138" s="96" t="s">
        <v>364</v>
      </c>
      <c r="C138" s="97"/>
      <c r="D138" s="97"/>
      <c r="E138" s="97"/>
      <c r="F138" s="97"/>
      <c r="G138" s="97"/>
      <c r="H138" s="97"/>
      <c r="I138" s="97"/>
      <c r="J138" s="97"/>
    </row>
    <row r="139" spans="1:10" ht="27" thickBot="1" x14ac:dyDescent="0.3">
      <c r="A139" s="37" t="s">
        <v>415</v>
      </c>
      <c r="B139" s="37" t="s">
        <v>416</v>
      </c>
      <c r="C139" s="37" t="s">
        <v>417</v>
      </c>
      <c r="D139" s="37" t="s">
        <v>418</v>
      </c>
      <c r="E139" s="37" t="s">
        <v>419</v>
      </c>
      <c r="F139" s="37" t="s">
        <v>420</v>
      </c>
      <c r="G139" s="37" t="s">
        <v>421</v>
      </c>
      <c r="H139" s="37" t="s">
        <v>422</v>
      </c>
      <c r="I139" s="37" t="s">
        <v>423</v>
      </c>
      <c r="J139" s="37" t="s">
        <v>424</v>
      </c>
    </row>
    <row r="140" spans="1:10" ht="14.4" thickBot="1" x14ac:dyDescent="0.3">
      <c r="A140" s="45" t="s">
        <v>18</v>
      </c>
      <c r="B140" s="45">
        <v>88316</v>
      </c>
      <c r="C140" s="45" t="s">
        <v>66</v>
      </c>
      <c r="D140" s="46" t="s">
        <v>429</v>
      </c>
      <c r="E140" s="46" t="s">
        <v>44</v>
      </c>
      <c r="F140" s="47">
        <v>15.65</v>
      </c>
      <c r="G140" s="47">
        <v>14.02</v>
      </c>
      <c r="H140" s="47">
        <v>0.53</v>
      </c>
      <c r="I140" s="47">
        <f t="shared" ref="I140:I141" si="25">F140*H140</f>
        <v>8.2945000000000011</v>
      </c>
      <c r="J140" s="47">
        <f t="shared" ref="J140:J141" si="26">G140*H140</f>
        <v>7.4306000000000001</v>
      </c>
    </row>
    <row r="141" spans="1:10" ht="22.8" x14ac:dyDescent="0.25">
      <c r="A141" s="38" t="s">
        <v>453</v>
      </c>
      <c r="B141" s="38">
        <v>10</v>
      </c>
      <c r="C141" s="38" t="s">
        <v>509</v>
      </c>
      <c r="D141" s="39" t="s">
        <v>431</v>
      </c>
      <c r="E141" s="39" t="s">
        <v>76</v>
      </c>
      <c r="F141" s="40">
        <v>56.03</v>
      </c>
      <c r="G141" s="40">
        <v>56.03</v>
      </c>
      <c r="H141" s="40">
        <v>1</v>
      </c>
      <c r="I141" s="40">
        <f t="shared" si="25"/>
        <v>56.03</v>
      </c>
      <c r="J141" s="40">
        <f t="shared" si="26"/>
        <v>56.03</v>
      </c>
    </row>
    <row r="142" spans="1:10" x14ac:dyDescent="0.25">
      <c r="I142" s="43">
        <f>TRUNC((SUM(I140:I141)),2)</f>
        <v>64.319999999999993</v>
      </c>
      <c r="J142" s="43">
        <f>TRUNC((SUM(J140:J141)),2)</f>
        <v>63.46</v>
      </c>
    </row>
    <row r="143" spans="1:10" x14ac:dyDescent="0.25">
      <c r="A143" s="35" t="s">
        <v>506</v>
      </c>
      <c r="B143" s="96" t="s">
        <v>643</v>
      </c>
      <c r="C143" s="97"/>
      <c r="D143" s="97"/>
      <c r="E143" s="97"/>
      <c r="F143" s="97"/>
      <c r="G143" s="97"/>
      <c r="H143" s="97"/>
      <c r="I143" s="97"/>
      <c r="J143" s="97"/>
    </row>
    <row r="144" spans="1:10" ht="27" thickBot="1" x14ac:dyDescent="0.3">
      <c r="A144" s="37" t="s">
        <v>415</v>
      </c>
      <c r="B144" s="37" t="s">
        <v>416</v>
      </c>
      <c r="C144" s="37" t="s">
        <v>417</v>
      </c>
      <c r="D144" s="37" t="s">
        <v>418</v>
      </c>
      <c r="E144" s="37" t="s">
        <v>419</v>
      </c>
      <c r="F144" s="37" t="s">
        <v>420</v>
      </c>
      <c r="G144" s="37" t="s">
        <v>421</v>
      </c>
      <c r="H144" s="37" t="s">
        <v>422</v>
      </c>
      <c r="I144" s="37" t="s">
        <v>423</v>
      </c>
      <c r="J144" s="37" t="s">
        <v>424</v>
      </c>
    </row>
    <row r="145" spans="1:10" ht="14.4" thickBot="1" x14ac:dyDescent="0.3">
      <c r="A145" s="45" t="s">
        <v>18</v>
      </c>
      <c r="B145" s="45">
        <v>88309</v>
      </c>
      <c r="C145" s="45" t="s">
        <v>68</v>
      </c>
      <c r="D145" s="46" t="s">
        <v>429</v>
      </c>
      <c r="E145" s="46" t="s">
        <v>44</v>
      </c>
      <c r="F145" s="47">
        <v>19.86</v>
      </c>
      <c r="G145" s="47">
        <v>17.670000000000002</v>
      </c>
      <c r="H145" s="47">
        <v>0.51900000000000002</v>
      </c>
      <c r="I145" s="48">
        <v>10.3</v>
      </c>
      <c r="J145" s="48">
        <v>9.17</v>
      </c>
    </row>
    <row r="146" spans="1:10" ht="14.4" thickBot="1" x14ac:dyDescent="0.3">
      <c r="A146" s="45" t="s">
        <v>18</v>
      </c>
      <c r="B146" s="45">
        <v>88316</v>
      </c>
      <c r="C146" s="45" t="s">
        <v>66</v>
      </c>
      <c r="D146" s="46" t="s">
        <v>429</v>
      </c>
      <c r="E146" s="46" t="s">
        <v>44</v>
      </c>
      <c r="F146" s="47">
        <v>15.65</v>
      </c>
      <c r="G146" s="47">
        <v>14.02</v>
      </c>
      <c r="H146" s="47">
        <v>0.25900000000000001</v>
      </c>
      <c r="I146" s="48">
        <v>4.05</v>
      </c>
      <c r="J146" s="48">
        <v>3.63</v>
      </c>
    </row>
    <row r="147" spans="1:10" ht="34.799999999999997" thickBot="1" x14ac:dyDescent="0.3">
      <c r="A147" s="38" t="s">
        <v>18</v>
      </c>
      <c r="B147" s="38">
        <v>4377</v>
      </c>
      <c r="C147" s="38" t="s">
        <v>604</v>
      </c>
      <c r="D147" s="77" t="s">
        <v>431</v>
      </c>
      <c r="E147" s="77" t="s">
        <v>76</v>
      </c>
      <c r="F147" s="40">
        <v>0.12</v>
      </c>
      <c r="G147" s="40">
        <v>0.12</v>
      </c>
      <c r="H147" s="40">
        <v>9.1999999999999993</v>
      </c>
      <c r="I147" s="84">
        <v>1.1000000000000001</v>
      </c>
      <c r="J147" s="84">
        <v>1.1000000000000001</v>
      </c>
    </row>
    <row r="148" spans="1:10" ht="14.4" thickBot="1" x14ac:dyDescent="0.3">
      <c r="A148" s="38" t="s">
        <v>453</v>
      </c>
      <c r="B148" s="38">
        <v>11</v>
      </c>
      <c r="C148" s="38" t="s">
        <v>644</v>
      </c>
      <c r="D148" s="77" t="s">
        <v>431</v>
      </c>
      <c r="E148" s="77" t="s">
        <v>76</v>
      </c>
      <c r="F148" s="40">
        <v>1022.99</v>
      </c>
      <c r="G148" s="40">
        <f>F148</f>
        <v>1022.99</v>
      </c>
      <c r="H148" s="40">
        <v>1</v>
      </c>
      <c r="I148" s="84">
        <f>TRUNC((F148*H148),2)</f>
        <v>1022.99</v>
      </c>
      <c r="J148" s="84">
        <f>TRUNC((G148*H148),2)</f>
        <v>1022.99</v>
      </c>
    </row>
    <row r="149" spans="1:10" x14ac:dyDescent="0.25">
      <c r="A149" s="38" t="s">
        <v>18</v>
      </c>
      <c r="B149" s="38">
        <v>39961</v>
      </c>
      <c r="C149" s="38" t="s">
        <v>605</v>
      </c>
      <c r="D149" s="77" t="s">
        <v>431</v>
      </c>
      <c r="E149" s="77" t="s">
        <v>76</v>
      </c>
      <c r="F149" s="40">
        <v>17.2</v>
      </c>
      <c r="G149" s="40">
        <v>17.2</v>
      </c>
      <c r="H149" s="40">
        <v>0.62329999999999997</v>
      </c>
      <c r="I149" s="84">
        <v>10.72</v>
      </c>
      <c r="J149" s="84">
        <v>10.72</v>
      </c>
    </row>
    <row r="150" spans="1:10" x14ac:dyDescent="0.25">
      <c r="I150" s="43">
        <f>TRUNC((SUM(I145:I149)),2)</f>
        <v>1049.1600000000001</v>
      </c>
      <c r="J150" s="43">
        <f>TRUNC((SUM(J145:J149)),2)</f>
        <v>1047.6099999999999</v>
      </c>
    </row>
    <row r="152" spans="1:10" x14ac:dyDescent="0.25">
      <c r="A152" s="35" t="s">
        <v>508</v>
      </c>
      <c r="B152" s="96" t="s">
        <v>645</v>
      </c>
      <c r="C152" s="97"/>
      <c r="D152" s="97"/>
      <c r="E152" s="97"/>
      <c r="F152" s="97"/>
      <c r="G152" s="97"/>
      <c r="H152" s="97"/>
      <c r="I152" s="97"/>
      <c r="J152" s="97"/>
    </row>
    <row r="153" spans="1:10" ht="27" thickBot="1" x14ac:dyDescent="0.3">
      <c r="A153" s="37" t="s">
        <v>415</v>
      </c>
      <c r="B153" s="37" t="s">
        <v>416</v>
      </c>
      <c r="C153" s="37" t="s">
        <v>417</v>
      </c>
      <c r="D153" s="37" t="s">
        <v>418</v>
      </c>
      <c r="E153" s="37" t="s">
        <v>419</v>
      </c>
      <c r="F153" s="37" t="s">
        <v>420</v>
      </c>
      <c r="G153" s="37" t="s">
        <v>421</v>
      </c>
      <c r="H153" s="37" t="s">
        <v>422</v>
      </c>
      <c r="I153" s="37" t="s">
        <v>423</v>
      </c>
      <c r="J153" s="37" t="s">
        <v>424</v>
      </c>
    </row>
    <row r="154" spans="1:10" ht="14.4" thickBot="1" x14ac:dyDescent="0.3">
      <c r="A154" s="45" t="s">
        <v>18</v>
      </c>
      <c r="B154" s="45">
        <v>88309</v>
      </c>
      <c r="C154" s="45" t="s">
        <v>68</v>
      </c>
      <c r="D154" s="46" t="s">
        <v>429</v>
      </c>
      <c r="E154" s="46" t="s">
        <v>44</v>
      </c>
      <c r="F154" s="47">
        <v>19.86</v>
      </c>
      <c r="G154" s="47">
        <v>17.670000000000002</v>
      </c>
      <c r="H154" s="47">
        <v>0.51900000000000002</v>
      </c>
      <c r="I154" s="48">
        <v>10.3</v>
      </c>
      <c r="J154" s="48">
        <v>9.17</v>
      </c>
    </row>
    <row r="155" spans="1:10" ht="14.4" thickBot="1" x14ac:dyDescent="0.3">
      <c r="A155" s="45" t="s">
        <v>18</v>
      </c>
      <c r="B155" s="45">
        <v>88316</v>
      </c>
      <c r="C155" s="45" t="s">
        <v>66</v>
      </c>
      <c r="D155" s="46" t="s">
        <v>429</v>
      </c>
      <c r="E155" s="46" t="s">
        <v>44</v>
      </c>
      <c r="F155" s="47">
        <v>15.65</v>
      </c>
      <c r="G155" s="47">
        <v>14.02</v>
      </c>
      <c r="H155" s="47">
        <v>0.25900000000000001</v>
      </c>
      <c r="I155" s="48">
        <v>4.05</v>
      </c>
      <c r="J155" s="48">
        <v>3.63</v>
      </c>
    </row>
    <row r="156" spans="1:10" ht="34.799999999999997" thickBot="1" x14ac:dyDescent="0.3">
      <c r="A156" s="38" t="s">
        <v>18</v>
      </c>
      <c r="B156" s="38">
        <v>4377</v>
      </c>
      <c r="C156" s="38" t="s">
        <v>604</v>
      </c>
      <c r="D156" s="77" t="s">
        <v>431</v>
      </c>
      <c r="E156" s="77" t="s">
        <v>76</v>
      </c>
      <c r="F156" s="40">
        <v>0.12</v>
      </c>
      <c r="G156" s="40">
        <v>0.12</v>
      </c>
      <c r="H156" s="40">
        <v>9.1999999999999993</v>
      </c>
      <c r="I156" s="84">
        <v>1.1000000000000001</v>
      </c>
      <c r="J156" s="84">
        <v>1.1000000000000001</v>
      </c>
    </row>
    <row r="157" spans="1:10" ht="14.4" thickBot="1" x14ac:dyDescent="0.3">
      <c r="A157" s="38" t="s">
        <v>453</v>
      </c>
      <c r="B157" s="38">
        <v>11</v>
      </c>
      <c r="C157" s="38" t="s">
        <v>646</v>
      </c>
      <c r="D157" s="77" t="s">
        <v>431</v>
      </c>
      <c r="E157" s="77" t="s">
        <v>76</v>
      </c>
      <c r="F157" s="40">
        <v>523.49</v>
      </c>
      <c r="G157" s="40">
        <f>F157</f>
        <v>523.49</v>
      </c>
      <c r="H157" s="40">
        <v>1</v>
      </c>
      <c r="I157" s="84">
        <f>TRUNC((F157*H157),2)</f>
        <v>523.49</v>
      </c>
      <c r="J157" s="84">
        <f>TRUNC((G157*H157),2)</f>
        <v>523.49</v>
      </c>
    </row>
    <row r="158" spans="1:10" x14ac:dyDescent="0.25">
      <c r="A158" s="38" t="s">
        <v>18</v>
      </c>
      <c r="B158" s="38">
        <v>39961</v>
      </c>
      <c r="C158" s="38" t="s">
        <v>605</v>
      </c>
      <c r="D158" s="77" t="s">
        <v>431</v>
      </c>
      <c r="E158" s="77" t="s">
        <v>76</v>
      </c>
      <c r="F158" s="40">
        <v>17.2</v>
      </c>
      <c r="G158" s="40">
        <v>17.2</v>
      </c>
      <c r="H158" s="40">
        <v>0.62329999999999997</v>
      </c>
      <c r="I158" s="84">
        <v>10.72</v>
      </c>
      <c r="J158" s="84">
        <v>10.72</v>
      </c>
    </row>
    <row r="159" spans="1:10" x14ac:dyDescent="0.25">
      <c r="A159" s="76"/>
      <c r="B159" s="76"/>
      <c r="C159" s="76"/>
      <c r="D159" s="76"/>
      <c r="E159" s="76"/>
      <c r="F159" s="76"/>
      <c r="G159" s="76"/>
      <c r="H159" s="76"/>
      <c r="I159" s="43">
        <f>TRUNC((SUM(I154:I158)),2)</f>
        <v>549.66</v>
      </c>
      <c r="J159" s="43">
        <f>TRUNC((SUM(J154:J158)),2)</f>
        <v>548.11</v>
      </c>
    </row>
    <row r="160" spans="1:10" x14ac:dyDescent="0.25">
      <c r="A160" s="35" t="s">
        <v>656</v>
      </c>
      <c r="B160" s="96" t="s">
        <v>657</v>
      </c>
      <c r="C160" s="97"/>
      <c r="D160" s="97"/>
      <c r="E160" s="97"/>
      <c r="F160" s="97"/>
      <c r="G160" s="97"/>
      <c r="H160" s="97"/>
      <c r="I160" s="97"/>
      <c r="J160" s="97"/>
    </row>
    <row r="161" spans="1:10" ht="27" thickBot="1" x14ac:dyDescent="0.3">
      <c r="A161" s="37" t="s">
        <v>415</v>
      </c>
      <c r="B161" s="37" t="s">
        <v>416</v>
      </c>
      <c r="C161" s="37" t="s">
        <v>417</v>
      </c>
      <c r="D161" s="37" t="s">
        <v>418</v>
      </c>
      <c r="E161" s="37" t="s">
        <v>419</v>
      </c>
      <c r="F161" s="37" t="s">
        <v>420</v>
      </c>
      <c r="G161" s="37" t="s">
        <v>421</v>
      </c>
      <c r="H161" s="37" t="s">
        <v>422</v>
      </c>
      <c r="I161" s="37" t="s">
        <v>423</v>
      </c>
      <c r="J161" s="37" t="s">
        <v>424</v>
      </c>
    </row>
    <row r="162" spans="1:10" ht="23.4" thickBot="1" x14ac:dyDescent="0.3">
      <c r="A162" s="45" t="s">
        <v>18</v>
      </c>
      <c r="B162" s="45">
        <v>88256</v>
      </c>
      <c r="C162" s="45" t="s">
        <v>450</v>
      </c>
      <c r="D162" s="46" t="s">
        <v>429</v>
      </c>
      <c r="E162" s="46" t="s">
        <v>44</v>
      </c>
      <c r="F162" s="47">
        <v>19.79</v>
      </c>
      <c r="G162" s="47">
        <v>17.61</v>
      </c>
      <c r="H162" s="47">
        <v>0.44</v>
      </c>
      <c r="I162" s="47">
        <f>F162*H162</f>
        <v>8.7075999999999993</v>
      </c>
      <c r="J162" s="47">
        <f>G162*H162</f>
        <v>7.7484000000000002</v>
      </c>
    </row>
    <row r="163" spans="1:10" ht="14.4" thickBot="1" x14ac:dyDescent="0.3">
      <c r="A163" s="45" t="s">
        <v>18</v>
      </c>
      <c r="B163" s="45">
        <v>88316</v>
      </c>
      <c r="C163" s="45" t="s">
        <v>66</v>
      </c>
      <c r="D163" s="46" t="s">
        <v>429</v>
      </c>
      <c r="E163" s="46" t="s">
        <v>44</v>
      </c>
      <c r="F163" s="47">
        <v>15.65</v>
      </c>
      <c r="G163" s="47">
        <v>14.02</v>
      </c>
      <c r="H163" s="47">
        <v>0.2</v>
      </c>
      <c r="I163" s="47">
        <f>F163*H163</f>
        <v>3.1300000000000003</v>
      </c>
      <c r="J163" s="47">
        <f>G163*H163</f>
        <v>2.8040000000000003</v>
      </c>
    </row>
    <row r="164" spans="1:10" ht="14.4" thickBot="1" x14ac:dyDescent="0.3">
      <c r="A164" s="38" t="s">
        <v>18</v>
      </c>
      <c r="B164" s="38">
        <v>34357</v>
      </c>
      <c r="C164" s="38" t="s">
        <v>451</v>
      </c>
      <c r="D164" s="79" t="s">
        <v>431</v>
      </c>
      <c r="E164" s="79" t="s">
        <v>442</v>
      </c>
      <c r="F164" s="40">
        <v>4.58</v>
      </c>
      <c r="G164" s="40">
        <v>4.58</v>
      </c>
      <c r="H164" s="40">
        <v>0.14000000000000001</v>
      </c>
      <c r="I164" s="40">
        <f>F164*H164</f>
        <v>0.6412000000000001</v>
      </c>
      <c r="J164" s="40">
        <f>G164*H164</f>
        <v>0.6412000000000001</v>
      </c>
    </row>
    <row r="165" spans="1:10" ht="14.4" thickBot="1" x14ac:dyDescent="0.3">
      <c r="A165" s="38" t="s">
        <v>18</v>
      </c>
      <c r="B165" s="38">
        <v>37595</v>
      </c>
      <c r="C165" s="38" t="s">
        <v>452</v>
      </c>
      <c r="D165" s="79" t="s">
        <v>431</v>
      </c>
      <c r="E165" s="79" t="s">
        <v>442</v>
      </c>
      <c r="F165" s="40">
        <v>2.39</v>
      </c>
      <c r="G165" s="40">
        <v>2.39</v>
      </c>
      <c r="H165" s="40">
        <v>8.6199999999999992</v>
      </c>
      <c r="I165" s="40">
        <f>F165*H165</f>
        <v>20.601800000000001</v>
      </c>
      <c r="J165" s="40">
        <f>G165*H165</f>
        <v>20.601800000000001</v>
      </c>
    </row>
    <row r="166" spans="1:10" x14ac:dyDescent="0.25">
      <c r="A166" s="44" t="s">
        <v>453</v>
      </c>
      <c r="B166" s="38">
        <v>5</v>
      </c>
      <c r="C166" s="38" t="s">
        <v>658</v>
      </c>
      <c r="D166" s="79" t="s">
        <v>431</v>
      </c>
      <c r="E166" s="79" t="s">
        <v>24</v>
      </c>
      <c r="F166" s="40">
        <v>88.99</v>
      </c>
      <c r="G166" s="40">
        <f>F166</f>
        <v>88.99</v>
      </c>
      <c r="H166" s="40">
        <v>1.07</v>
      </c>
      <c r="I166" s="40">
        <f>F166*H166</f>
        <v>95.219300000000004</v>
      </c>
      <c r="J166" s="40">
        <f>G166*H166</f>
        <v>95.219300000000004</v>
      </c>
    </row>
    <row r="167" spans="1:10" x14ac:dyDescent="0.25">
      <c r="A167" s="78"/>
      <c r="B167" s="78"/>
      <c r="C167" s="78"/>
      <c r="D167" s="78"/>
      <c r="E167" s="78"/>
      <c r="F167" s="78"/>
      <c r="G167" s="78"/>
      <c r="H167" s="78"/>
      <c r="I167" s="43">
        <f>TRUNC((SUM(I162:I166)),2)</f>
        <v>128.29</v>
      </c>
      <c r="J167" s="43">
        <f>TRUNC((SUM(J162:J166)),2)</f>
        <v>127.01</v>
      </c>
    </row>
  </sheetData>
  <mergeCells count="30">
    <mergeCell ref="B160:J160"/>
    <mergeCell ref="B138:J138"/>
    <mergeCell ref="A3:J3"/>
    <mergeCell ref="B59:J59"/>
    <mergeCell ref="B69:J69"/>
    <mergeCell ref="B78:J78"/>
    <mergeCell ref="B95:J95"/>
    <mergeCell ref="B106:J106"/>
    <mergeCell ref="B117:J117"/>
    <mergeCell ref="B16:J16"/>
    <mergeCell ref="B22:J22"/>
    <mergeCell ref="B28:J28"/>
    <mergeCell ref="B36:J36"/>
    <mergeCell ref="B44:J44"/>
    <mergeCell ref="B143:J143"/>
    <mergeCell ref="B152:J152"/>
    <mergeCell ref="B52:J52"/>
    <mergeCell ref="I1:J1"/>
    <mergeCell ref="I2:J2"/>
    <mergeCell ref="B4:J4"/>
    <mergeCell ref="B10:J10"/>
    <mergeCell ref="B1:D1"/>
    <mergeCell ref="E1:F1"/>
    <mergeCell ref="G1:H1"/>
    <mergeCell ref="B2:D2"/>
    <mergeCell ref="E2:F2"/>
    <mergeCell ref="G2:H2"/>
    <mergeCell ref="B123:J123"/>
    <mergeCell ref="B128:J128"/>
    <mergeCell ref="B133:J133"/>
  </mergeCells>
  <hyperlinks>
    <hyperlink ref="B6" r:id="rId1" display="https://app.orcafascio.com/banco/sinapi/composicoes/611bf968e64d1e19fbc1bd05?estado_sinapi=MT" xr:uid="{B9D89095-73D6-424C-BA6C-2772AEDA7A4B}"/>
    <hyperlink ref="B7" r:id="rId2" display="https://app.orcafascio.com/banco/sinapi/composicoes/611bf968e64d1e19fbc1bd31?estado_sinapi=MT" xr:uid="{FBD32299-82CF-4F7F-9345-E92FD672297F}"/>
    <hyperlink ref="B12" r:id="rId3" display="https://app.orcafascio.com/banco/sinapi/composicoes/611bf968e64d1e19fbc1bd31?estado_sinapi=MT" xr:uid="{2906E151-12C1-4E8C-8D14-5EA96D220343}"/>
    <hyperlink ref="B18" r:id="rId4" display="https://app.orcafascio.com/banco/sinapi/composicoes/611bf968e64d1e19fbc1bd31?estado_sinapi=MT" xr:uid="{6DE5754A-A77D-4472-B7CF-F93C89CD94C0}"/>
    <hyperlink ref="B24" r:id="rId5" display="https://app.orcafascio.com/banco/sinapi/composicoes/611bf968e64d1e19fbc1bd31?estado_sinapi=MT" xr:uid="{894358B1-2EC8-4D18-B126-8D395C24CD57}"/>
    <hyperlink ref="B30" r:id="rId6" display="https://app.orcafascio.com/banco/sinapi/composicoes/611bf968e64d1e19fbc1bcfe?estado_sinapi=MT" xr:uid="{AB8F729C-5229-4BC5-BC53-35460FE8D89C}"/>
    <hyperlink ref="B31" r:id="rId7" display="https://app.orcafascio.com/banco/sinapi/composicoes/611bf968e64d1e19fbc1bd31?estado_sinapi=MT" xr:uid="{7FF968D9-0EFD-497C-8712-D6D6B14D1AFA}"/>
    <hyperlink ref="B38" r:id="rId8" display="https://app.orcafascio.com/banco/sinapi/composicoes/611bf968e64d1e19fbc1bcfe?estado_sinapi=MT" xr:uid="{AEC5A5EC-9350-476C-AD3A-F08F321606F7}"/>
    <hyperlink ref="B39" r:id="rId9" display="https://app.orcafascio.com/banco/sinapi/composicoes/611bf968e64d1e19fbc1bd31?estado_sinapi=MT" xr:uid="{B8DD0CEC-3A6F-4994-9F5F-D08A438CEFD1}"/>
    <hyperlink ref="B46" r:id="rId10" display="https://app.orcafascio.com/banco/sinapi/composicoes/611bf968e64d1e19fbc1bcfe?estado_sinapi=MT" xr:uid="{BF98BBBD-71F4-47DC-A635-B410C73D37A8}"/>
    <hyperlink ref="B47" r:id="rId11" display="https://app.orcafascio.com/banco/sinapi/composicoes/611bf968e64d1e19fbc1bd31?estado_sinapi=MT" xr:uid="{CCC0821A-81AB-4212-80A5-BAAFC61319B2}"/>
    <hyperlink ref="B54" r:id="rId12" display="https://app.orcafascio.com/banco/sinapi/composicoes/611bf968e64d1e19fbc1baff?estado_sinapi=MT" xr:uid="{32CF5F31-4583-433E-917E-9AF11B35838C}"/>
    <hyperlink ref="B55" r:id="rId13" display="https://app.orcafascio.com/banco/sinapi/composicoes/611bf968e64d1e19fbc1bd2a?estado_sinapi=MT" xr:uid="{F9F3403F-CD4D-4947-9A12-4548F22C0ACD}"/>
    <hyperlink ref="B56" r:id="rId14" display="https://app.orcafascio.com/banco/sinapi/composicoes/611bf968e64d1e19fbc1bd31?estado_sinapi=MT" xr:uid="{2E518225-0DB6-44E9-BAB9-661EFD820357}"/>
    <hyperlink ref="B61" r:id="rId15" display="https://app.orcafascio.com/banco/sinapi/composicoes/611bf968e64d1e19fbc1bd0d?estado_sinapi=MT" xr:uid="{6B397E5A-24B6-415C-8A6A-9A62A3402059}"/>
    <hyperlink ref="B62" r:id="rId16" display="https://app.orcafascio.com/banco/sinapi/composicoes/611bf968e64d1e19fbc1bd31?estado_sinapi=MT" xr:uid="{7551AC5E-59F9-43D0-AD99-03A1DCE60E6E}"/>
    <hyperlink ref="B71" r:id="rId17" display="https://app.orcafascio.com/banco/sinapi/composicoes/611bf967e64d1e19fbc1b73a?estado_sinapi=MT" xr:uid="{B03FB19A-929D-4718-ABD8-D7180A694EE9}"/>
    <hyperlink ref="B72" r:id="rId18" display="https://app.orcafascio.com/banco/sinapi/composicoes/611bf968e64d1e19fbc1b9dc?estado_sinapi=MT" xr:uid="{A10E8B46-1BD1-4B1F-A961-60E05B391A37}"/>
    <hyperlink ref="B73" r:id="rId19" display="https://app.orcafascio.com/banco/sinapi/composicoes/611bf968e64d1e19fbc1b9f4?estado_sinapi=MT" xr:uid="{C17B3CC9-7BFB-473B-A770-28EDA0D3835B}"/>
    <hyperlink ref="B74" r:id="rId20" display="https://app.orcafascio.com/banco/sinapi/composicoes/611bf968e64d1e19fbc1b9f8?estado_sinapi=MT" xr:uid="{E391B4BA-F3C4-4389-BFED-9E7C9D82D1CC}"/>
    <hyperlink ref="B75" r:id="rId21" display="https://app.orcafascio.com/orc/orcamentos/612ff1a3200589542aa6d3f1/composicoes/613132642005895580544a9f" xr:uid="{29A84086-D760-4E97-85E1-06C110E65013}"/>
    <hyperlink ref="B80" r:id="rId22" display="https://app.orcafascio.com/banco/sinapi/composicoes/611bf967e64d1e19fbc1b73a?estado_sinapi=MT" xr:uid="{E193C737-2A15-4C5C-9F5D-CECC5E8B3335}"/>
    <hyperlink ref="B81" r:id="rId23" display="https://app.orcafascio.com/banco/sinapi/composicoes/611bf967e64d1e19fbc1b7a2?estado_sinapi=MT" xr:uid="{A08DE4B6-311A-4065-8551-12F0C8D319CD}"/>
    <hyperlink ref="B82" r:id="rId24" display="https://app.orcafascio.com/banco/sinapi/composicoes/611bf964e64d1e19fbc1accc?estado_sinapi=MT" xr:uid="{45C4708C-4A4E-4683-B196-96A89A51A112}"/>
    <hyperlink ref="B83" r:id="rId25" display="https://app.orcafascio.com/banco/sinapi/composicoes/611bf964e64d1e19fbc1aca6?estado_sinapi=MT" xr:uid="{51CF2953-D66F-41B3-8E53-4BE773AD02F6}"/>
    <hyperlink ref="B97" r:id="rId26" display="https://app.orcafascio.com/banco/sinapi/composicoes/611bf968e64d1e19fbc1bcf7?estado_sinapi=MT" xr:uid="{6CB72F15-0F57-4F48-A917-CAED9AF4D7F5}"/>
    <hyperlink ref="B98" r:id="rId27" display="https://app.orcafascio.com/banco/sinapi/composicoes/611bf968e64d1e19fbc1bd08?estado_sinapi=MT" xr:uid="{41F9DF5C-C201-4F1B-AC4C-E15CB4603AD8}"/>
    <hyperlink ref="B108" r:id="rId28" display="https://app.orcafascio.com/banco/sinapi/composicoes/611bf968e64d1e19fbc1bcf7?estado_sinapi=MT" xr:uid="{171E4ACA-CF55-4B79-A54E-5649A4E4E660}"/>
    <hyperlink ref="B109" r:id="rId29" display="https://app.orcafascio.com/banco/sinapi/composicoes/611bf968e64d1e19fbc1bd08?estado_sinapi=MT" xr:uid="{90B709B3-ED3B-4BA0-8F0C-CEE881F954C1}"/>
    <hyperlink ref="B119" r:id="rId30" display="https://app.orcafascio.com/banco/sinapi/composicoes/611bf968e64d1e19fbc1bd05?estado_sinapi=MT" xr:uid="{066CF3CF-62EC-4730-9338-00D00173F2B2}"/>
    <hyperlink ref="B120" r:id="rId31" display="https://app.orcafascio.com/banco/sinapi/composicoes/611bf968e64d1e19fbc1bd31?estado_sinapi=MT" xr:uid="{A38E719C-CA59-4C23-BBCA-32D0B4CA35A2}"/>
    <hyperlink ref="B125" r:id="rId32" display="https://app.orcafascio.com/banco/sinapi/composicoes/611bf968e64d1e19fbc1bd31?estado_sinapi=MT" xr:uid="{1169CC6F-8FDC-4D3C-AB84-BBF998C8621C}"/>
    <hyperlink ref="B130" r:id="rId33" display="https://app.orcafascio.com/banco/sinapi/composicoes/611bf968e64d1e19fbc1bd31?estado_sinapi=MT" xr:uid="{CA8E90ED-E0CA-4AE2-B451-8E5502E45025}"/>
    <hyperlink ref="B135" r:id="rId34" display="https://app.orcafascio.com/banco/sinapi/composicoes/611bf968e64d1e19fbc1bd31?estado_sinapi=MT" xr:uid="{D8A8C3F2-ECE1-4D1A-BDAD-87ADEBC72588}"/>
    <hyperlink ref="B140" r:id="rId35" display="https://app.orcafascio.com/banco/sinapi/composicoes/611bf968e64d1e19fbc1bd31?estado_sinapi=MT" xr:uid="{9C33C721-391A-415C-9F07-603DCBF0716F}"/>
    <hyperlink ref="B145" r:id="rId36" display="https://app.orcafascio.com/banco/sinapi/composicoes/611bf968e64d1e19fbc1bd2a?estado_sinapi=MT" xr:uid="{78C75619-9915-4BDA-9227-062375CCA9C7}"/>
    <hyperlink ref="B146" r:id="rId37" display="https://app.orcafascio.com/banco/sinapi/composicoes/611bf968e64d1e19fbc1bd31?estado_sinapi=MT" xr:uid="{A3C262B5-3DEC-4D92-BC66-BACF59FD3D32}"/>
    <hyperlink ref="B154" r:id="rId38" display="https://app.orcafascio.com/banco/sinapi/composicoes/611bf968e64d1e19fbc1bd2a?estado_sinapi=MT" xr:uid="{D4FC68B6-EB34-4827-ACA4-E6526C700745}"/>
    <hyperlink ref="B155" r:id="rId39" display="https://app.orcafascio.com/banco/sinapi/composicoes/611bf968e64d1e19fbc1bd31?estado_sinapi=MT" xr:uid="{D630EEC7-1A34-4130-A414-F3D49D61A57F}"/>
    <hyperlink ref="B162" r:id="rId40" display="https://app.orcafascio.com/banco/sinapi/composicoes/611bf968e64d1e19fbc1bcfe?estado_sinapi=MT" xr:uid="{01E59ED3-DDB1-45C6-BBF0-0537240E2A88}"/>
    <hyperlink ref="B163" r:id="rId41" display="https://app.orcafascio.com/banco/sinapi/composicoes/611bf968e64d1e19fbc1bd31?estado_sinapi=MT" xr:uid="{1436EC09-5C09-4FAC-AAB0-4DA6F3D519C3}"/>
  </hyperlinks>
  <pageMargins left="0.5" right="0.5" top="1" bottom="1" header="0.5" footer="0.5"/>
  <pageSetup paperSize="9" fitToHeight="0" orientation="landscape"/>
  <headerFooter>
    <oddHeader>&amp;L &amp;CMinha Empresa
CNPJ:  &amp;R</oddHeader>
    <oddFooter>&amp;L &amp;C  -  -  / 
 /  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258E-C17E-48BF-9F9B-B82634A0322B}">
  <dimension ref="A1:D35"/>
  <sheetViews>
    <sheetView zoomScaleNormal="100" workbookViewId="0">
      <selection activeCell="B12" sqref="B12"/>
    </sheetView>
  </sheetViews>
  <sheetFormatPr defaultRowHeight="13.8" x14ac:dyDescent="0.25"/>
  <cols>
    <col min="1" max="1" width="13.59765625" customWidth="1"/>
    <col min="2" max="2" width="33.19921875" customWidth="1"/>
    <col min="3" max="3" width="13.5" style="58" customWidth="1"/>
  </cols>
  <sheetData>
    <row r="1" spans="1:4" ht="42.6" customHeight="1" x14ac:dyDescent="0.25">
      <c r="A1" s="17" t="s">
        <v>0</v>
      </c>
      <c r="B1" s="94" t="s">
        <v>411</v>
      </c>
      <c r="C1" s="94"/>
      <c r="D1" s="64"/>
    </row>
    <row r="2" spans="1:4" ht="32.4" customHeight="1" x14ac:dyDescent="0.25">
      <c r="A2" s="18" t="s">
        <v>412</v>
      </c>
      <c r="B2" s="94" t="s">
        <v>413</v>
      </c>
      <c r="C2" s="94"/>
      <c r="D2" s="17"/>
    </row>
    <row r="3" spans="1:4" ht="22.8" customHeight="1" x14ac:dyDescent="0.25"/>
    <row r="4" spans="1:4" x14ac:dyDescent="0.25">
      <c r="A4" s="19"/>
      <c r="B4" s="19"/>
    </row>
    <row r="5" spans="1:4" ht="15.6" customHeight="1" x14ac:dyDescent="0.25">
      <c r="A5" s="98" t="s">
        <v>510</v>
      </c>
      <c r="B5" s="98"/>
      <c r="C5" s="98"/>
    </row>
    <row r="6" spans="1:4" ht="15.6" customHeight="1" x14ac:dyDescent="0.25">
      <c r="A6" s="35" t="s">
        <v>528</v>
      </c>
      <c r="B6" s="55" t="s">
        <v>529</v>
      </c>
      <c r="C6" s="59">
        <f>C8+C10+C12</f>
        <v>6.0700000000000004E-2</v>
      </c>
    </row>
    <row r="7" spans="1:4" ht="14.4" thickBot="1" x14ac:dyDescent="0.3">
      <c r="A7" s="37"/>
      <c r="B7" s="37"/>
      <c r="C7" s="60"/>
    </row>
    <row r="8" spans="1:4" ht="14.4" thickBot="1" x14ac:dyDescent="0.3">
      <c r="A8" s="45" t="s">
        <v>511</v>
      </c>
      <c r="B8" s="45" t="s">
        <v>530</v>
      </c>
      <c r="C8" s="61">
        <v>0.04</v>
      </c>
    </row>
    <row r="9" spans="1:4" ht="14.4" thickBot="1" x14ac:dyDescent="0.3">
      <c r="A9" s="38"/>
      <c r="B9" s="38"/>
      <c r="C9" s="62"/>
    </row>
    <row r="10" spans="1:4" ht="14.4" thickBot="1" x14ac:dyDescent="0.3">
      <c r="A10" s="45" t="s">
        <v>512</v>
      </c>
      <c r="B10" s="45" t="s">
        <v>532</v>
      </c>
      <c r="C10" s="61">
        <v>8.0000000000000002E-3</v>
      </c>
    </row>
    <row r="11" spans="1:4" ht="14.4" thickBot="1" x14ac:dyDescent="0.3">
      <c r="A11" s="38"/>
      <c r="B11" s="38"/>
      <c r="C11" s="62"/>
    </row>
    <row r="12" spans="1:4" ht="14.4" thickBot="1" x14ac:dyDescent="0.3">
      <c r="A12" s="45" t="s">
        <v>513</v>
      </c>
      <c r="B12" s="45" t="s">
        <v>531</v>
      </c>
      <c r="C12" s="61">
        <v>1.2699999999999999E-2</v>
      </c>
    </row>
    <row r="13" spans="1:4" x14ac:dyDescent="0.25">
      <c r="A13" s="38"/>
      <c r="B13" s="38"/>
      <c r="C13" s="63"/>
    </row>
    <row r="14" spans="1:4" x14ac:dyDescent="0.25">
      <c r="A14" s="35" t="s">
        <v>533</v>
      </c>
      <c r="B14" s="55" t="s">
        <v>534</v>
      </c>
      <c r="C14" s="59">
        <f>C16</f>
        <v>1.23E-2</v>
      </c>
    </row>
    <row r="15" spans="1:4" ht="14.4" thickBot="1" x14ac:dyDescent="0.3">
      <c r="A15" s="37"/>
      <c r="B15" s="37"/>
      <c r="C15" s="60"/>
    </row>
    <row r="16" spans="1:4" ht="14.4" thickBot="1" x14ac:dyDescent="0.3">
      <c r="A16" s="45" t="s">
        <v>515</v>
      </c>
      <c r="B16" s="45" t="s">
        <v>535</v>
      </c>
      <c r="C16" s="61">
        <v>1.23E-2</v>
      </c>
    </row>
    <row r="17" spans="1:3" x14ac:dyDescent="0.25">
      <c r="A17" s="38"/>
      <c r="B17" s="38"/>
      <c r="C17" s="62"/>
    </row>
    <row r="18" spans="1:3" x14ac:dyDescent="0.25">
      <c r="A18" s="35" t="s">
        <v>536</v>
      </c>
      <c r="B18" s="55" t="s">
        <v>534</v>
      </c>
      <c r="C18" s="59">
        <f>C20</f>
        <v>7.3999999999999996E-2</v>
      </c>
    </row>
    <row r="19" spans="1:3" ht="14.4" thickBot="1" x14ac:dyDescent="0.3">
      <c r="A19" s="37"/>
      <c r="B19" s="37"/>
      <c r="C19" s="60"/>
    </row>
    <row r="20" spans="1:3" ht="14.4" thickBot="1" x14ac:dyDescent="0.3">
      <c r="A20" s="45" t="s">
        <v>446</v>
      </c>
      <c r="B20" s="45" t="s">
        <v>537</v>
      </c>
      <c r="C20" s="61">
        <v>7.3999999999999996E-2</v>
      </c>
    </row>
    <row r="21" spans="1:3" x14ac:dyDescent="0.25">
      <c r="A21" s="38"/>
      <c r="B21" s="38"/>
      <c r="C21" s="62"/>
    </row>
    <row r="22" spans="1:3" x14ac:dyDescent="0.25">
      <c r="A22" s="35" t="s">
        <v>538</v>
      </c>
      <c r="B22" s="55" t="s">
        <v>539</v>
      </c>
      <c r="C22" s="59">
        <f>C24+C26+C28+C30</f>
        <v>8.6499999999999994E-2</v>
      </c>
    </row>
    <row r="23" spans="1:3" ht="14.4" thickBot="1" x14ac:dyDescent="0.3">
      <c r="A23" s="37"/>
      <c r="B23" s="37"/>
      <c r="C23" s="60"/>
    </row>
    <row r="24" spans="1:3" ht="14.4" thickBot="1" x14ac:dyDescent="0.3">
      <c r="A24" s="45" t="s">
        <v>518</v>
      </c>
      <c r="B24" s="45" t="s">
        <v>519</v>
      </c>
      <c r="C24" s="61">
        <v>6.4999999999999997E-3</v>
      </c>
    </row>
    <row r="25" spans="1:3" x14ac:dyDescent="0.25">
      <c r="A25" s="38"/>
      <c r="B25" s="38"/>
      <c r="C25" s="62"/>
    </row>
    <row r="26" spans="1:3" ht="14.4" thickBot="1" x14ac:dyDescent="0.3">
      <c r="A26" s="45" t="s">
        <v>520</v>
      </c>
      <c r="B26" s="45" t="s">
        <v>521</v>
      </c>
      <c r="C26" s="61">
        <v>0.03</v>
      </c>
    </row>
    <row r="27" spans="1:3" ht="14.4" thickBot="1" x14ac:dyDescent="0.3">
      <c r="A27" s="38"/>
      <c r="B27" s="38"/>
      <c r="C27" s="62"/>
    </row>
    <row r="28" spans="1:3" ht="14.4" thickBot="1" x14ac:dyDescent="0.3">
      <c r="A28" s="45" t="s">
        <v>522</v>
      </c>
      <c r="B28" s="45" t="s">
        <v>523</v>
      </c>
      <c r="C28" s="61">
        <v>0.05</v>
      </c>
    </row>
    <row r="29" spans="1:3" ht="14.4" thickBot="1" x14ac:dyDescent="0.3">
      <c r="A29" s="38"/>
      <c r="B29" s="38"/>
      <c r="C29" s="63"/>
    </row>
    <row r="30" spans="1:3" ht="14.4" thickBot="1" x14ac:dyDescent="0.3">
      <c r="A30" s="45" t="s">
        <v>540</v>
      </c>
      <c r="B30" s="45" t="s">
        <v>524</v>
      </c>
      <c r="C30" s="61"/>
    </row>
    <row r="31" spans="1:3" x14ac:dyDescent="0.25">
      <c r="A31" s="38"/>
      <c r="B31" s="38"/>
      <c r="C31" s="63"/>
    </row>
    <row r="32" spans="1:3" ht="15.6" customHeight="1" x14ac:dyDescent="0.25">
      <c r="A32" s="100" t="s">
        <v>525</v>
      </c>
      <c r="B32" s="100"/>
      <c r="C32" s="100"/>
    </row>
    <row r="33" spans="1:3" ht="14.4" thickBot="1" x14ac:dyDescent="0.3">
      <c r="A33" s="100"/>
      <c r="B33" s="100"/>
      <c r="C33" s="100"/>
    </row>
    <row r="34" spans="1:3" ht="14.4" thickBot="1" x14ac:dyDescent="0.3">
      <c r="A34" s="101" t="s">
        <v>526</v>
      </c>
      <c r="B34" s="101"/>
      <c r="C34" s="61">
        <f>((1+C8+C10+C12)*(1+C16)*(1+C20)/(1-C22))-1</f>
        <v>0.26240159730706081</v>
      </c>
    </row>
    <row r="35" spans="1:3" x14ac:dyDescent="0.25">
      <c r="A35" s="99" t="s">
        <v>527</v>
      </c>
      <c r="B35" s="99"/>
      <c r="C35" s="99"/>
    </row>
  </sheetData>
  <mergeCells count="6">
    <mergeCell ref="A35:C35"/>
    <mergeCell ref="B1:C1"/>
    <mergeCell ref="B2:C2"/>
    <mergeCell ref="A5:C5"/>
    <mergeCell ref="A32:C33"/>
    <mergeCell ref="A34:B34"/>
  </mergeCells>
  <hyperlinks>
    <hyperlink ref="B8" r:id="rId1" display="https://app.orcafascio.com/banco/sinapi/composicoes/611bf968e64d1e19fbc1bd05?estado_sinapi=MT" xr:uid="{C71529C8-3DB6-493E-86F7-465D96742C02}"/>
    <hyperlink ref="B10" r:id="rId2" display="https://app.orcafascio.com/banco/sinapi/composicoes/611bf968e64d1e19fbc1bd05?estado_sinapi=MT" xr:uid="{E330AAFA-685F-43BD-A5C2-E44070C77421}"/>
    <hyperlink ref="B12" r:id="rId3" display="https://app.orcafascio.com/banco/sinapi/composicoes/611bf968e64d1e19fbc1bd05?estado_sinapi=MT" xr:uid="{45D86C94-5CF2-428B-9677-E0A43921B493}"/>
    <hyperlink ref="B16" r:id="rId4" display="https://app.orcafascio.com/banco/sinapi/composicoes/611bf968e64d1e19fbc1bd05?estado_sinapi=MT" xr:uid="{F6D366B9-0F10-4A30-8BE9-897A5F9BF8D4}"/>
    <hyperlink ref="B20" r:id="rId5" display="https://app.orcafascio.com/banco/sinapi/composicoes/611bf968e64d1e19fbc1bd05?estado_sinapi=MT" xr:uid="{C473528E-0286-4132-97A8-D2904F66482B}"/>
    <hyperlink ref="B24" r:id="rId6" display="https://app.orcafascio.com/banco/sinapi/composicoes/611bf968e64d1e19fbc1bd05?estado_sinapi=MT" xr:uid="{3A6FCAE4-3DA8-4A87-AC9E-91081859A55D}"/>
    <hyperlink ref="B26" r:id="rId7" display="https://app.orcafascio.com/banco/sinapi/composicoes/611bf968e64d1e19fbc1bd05?estado_sinapi=MT" xr:uid="{D09397CD-883A-4016-A628-D03796E4D850}"/>
    <hyperlink ref="B28" r:id="rId8" display="https://app.orcafascio.com/banco/sinapi/composicoes/611bf968e64d1e19fbc1bd05?estado_sinapi=MT" xr:uid="{CCDCDC00-9EEB-492C-AEF3-EBB966609B36}"/>
    <hyperlink ref="B30" r:id="rId9" display="https://app.orcafascio.com/banco/sinapi/composicoes/611bf968e64d1e19fbc1bd05?estado_sinapi=MT" xr:uid="{31E90141-D8D8-41A2-B81F-EC55A526A6C7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9D37-D078-458E-B964-AA8EBCC84853}">
  <dimension ref="A1:D45"/>
  <sheetViews>
    <sheetView workbookViewId="0">
      <selection activeCell="G21" sqref="G21"/>
    </sheetView>
  </sheetViews>
  <sheetFormatPr defaultRowHeight="13.8" x14ac:dyDescent="0.25"/>
  <cols>
    <col min="1" max="1" width="13.59765625" style="19" customWidth="1"/>
    <col min="2" max="2" width="36.19921875" style="19" customWidth="1"/>
    <col min="3" max="3" width="13.5" style="58" customWidth="1"/>
    <col min="4" max="16384" width="8.796875" style="19"/>
  </cols>
  <sheetData>
    <row r="1" spans="1:4" ht="42.6" customHeight="1" x14ac:dyDescent="0.25">
      <c r="A1" s="17" t="s">
        <v>0</v>
      </c>
      <c r="B1" s="94" t="s">
        <v>411</v>
      </c>
      <c r="C1" s="94"/>
      <c r="D1" s="64"/>
    </row>
    <row r="2" spans="1:4" ht="32.4" customHeight="1" x14ac:dyDescent="0.25">
      <c r="A2" s="18" t="s">
        <v>412</v>
      </c>
      <c r="B2" s="94" t="s">
        <v>413</v>
      </c>
      <c r="C2" s="94"/>
      <c r="D2" s="17"/>
    </row>
    <row r="3" spans="1:4" ht="22.8" customHeight="1" x14ac:dyDescent="0.25"/>
    <row r="5" spans="1:4" ht="15.6" customHeight="1" x14ac:dyDescent="0.25">
      <c r="A5" s="98" t="s">
        <v>541</v>
      </c>
      <c r="B5" s="98"/>
      <c r="C5" s="98"/>
    </row>
    <row r="6" spans="1:4" ht="15.6" customHeight="1" x14ac:dyDescent="0.25">
      <c r="A6" s="56" t="s">
        <v>528</v>
      </c>
      <c r="B6" s="57" t="s">
        <v>542</v>
      </c>
      <c r="C6" s="65" t="s">
        <v>543</v>
      </c>
    </row>
    <row r="7" spans="1:4" ht="14.4" thickBot="1" x14ac:dyDescent="0.3">
      <c r="A7" s="37"/>
      <c r="B7" s="37"/>
      <c r="C7" s="60"/>
    </row>
    <row r="8" spans="1:4" ht="14.4" thickBot="1" x14ac:dyDescent="0.3">
      <c r="A8" s="46" t="s">
        <v>544</v>
      </c>
      <c r="B8" s="45" t="s">
        <v>545</v>
      </c>
      <c r="C8" s="61">
        <v>0</v>
      </c>
    </row>
    <row r="9" spans="1:4" ht="14.4" thickBot="1" x14ac:dyDescent="0.3">
      <c r="A9" s="46" t="s">
        <v>546</v>
      </c>
      <c r="B9" s="45" t="s">
        <v>547</v>
      </c>
      <c r="C9" s="61">
        <v>1.4999999999999999E-2</v>
      </c>
    </row>
    <row r="10" spans="1:4" ht="14.4" thickBot="1" x14ac:dyDescent="0.3">
      <c r="A10" s="46" t="s">
        <v>548</v>
      </c>
      <c r="B10" s="45" t="s">
        <v>549</v>
      </c>
      <c r="C10" s="61">
        <v>0.01</v>
      </c>
    </row>
    <row r="11" spans="1:4" ht="14.4" thickBot="1" x14ac:dyDescent="0.3">
      <c r="A11" s="46" t="s">
        <v>550</v>
      </c>
      <c r="B11" s="45" t="s">
        <v>551</v>
      </c>
      <c r="C11" s="61">
        <v>2E-3</v>
      </c>
    </row>
    <row r="12" spans="1:4" ht="14.4" thickBot="1" x14ac:dyDescent="0.3">
      <c r="A12" s="46" t="s">
        <v>552</v>
      </c>
      <c r="B12" s="45" t="s">
        <v>553</v>
      </c>
      <c r="C12" s="61">
        <v>6.0000000000000001E-3</v>
      </c>
    </row>
    <row r="13" spans="1:4" ht="14.4" thickBot="1" x14ac:dyDescent="0.3">
      <c r="A13" s="46" t="s">
        <v>554</v>
      </c>
      <c r="B13" s="45" t="s">
        <v>555</v>
      </c>
      <c r="C13" s="61">
        <v>2.5000000000000001E-2</v>
      </c>
    </row>
    <row r="14" spans="1:4" ht="14.4" thickBot="1" x14ac:dyDescent="0.3">
      <c r="A14" s="46" t="s">
        <v>556</v>
      </c>
      <c r="B14" s="45" t="s">
        <v>557</v>
      </c>
      <c r="C14" s="61">
        <v>0.03</v>
      </c>
    </row>
    <row r="15" spans="1:4" ht="14.4" thickBot="1" x14ac:dyDescent="0.3">
      <c r="A15" s="46" t="s">
        <v>558</v>
      </c>
      <c r="B15" s="45" t="s">
        <v>559</v>
      </c>
      <c r="C15" s="61">
        <v>0.08</v>
      </c>
    </row>
    <row r="16" spans="1:4" ht="14.4" thickBot="1" x14ac:dyDescent="0.3">
      <c r="A16" s="46" t="s">
        <v>560</v>
      </c>
      <c r="B16" s="45" t="s">
        <v>561</v>
      </c>
      <c r="C16" s="61">
        <v>0</v>
      </c>
    </row>
    <row r="17" spans="1:3" x14ac:dyDescent="0.25">
      <c r="A17" s="38"/>
      <c r="B17" s="68" t="s">
        <v>562</v>
      </c>
      <c r="C17" s="69">
        <f>SUM(C8:C16)</f>
        <v>0.16799999999999998</v>
      </c>
    </row>
    <row r="19" spans="1:3" ht="14.4" thickBot="1" x14ac:dyDescent="0.3">
      <c r="A19" s="56" t="s">
        <v>514</v>
      </c>
      <c r="B19" s="57" t="s">
        <v>563</v>
      </c>
      <c r="C19" s="65"/>
    </row>
    <row r="20" spans="1:3" ht="14.4" thickBot="1" x14ac:dyDescent="0.3">
      <c r="A20" s="46" t="s">
        <v>564</v>
      </c>
      <c r="B20" s="45" t="s">
        <v>565</v>
      </c>
      <c r="C20" s="61">
        <v>0.1898</v>
      </c>
    </row>
    <row r="21" spans="1:3" ht="14.4" thickBot="1" x14ac:dyDescent="0.3">
      <c r="A21" s="46" t="s">
        <v>566</v>
      </c>
      <c r="B21" s="45" t="s">
        <v>567</v>
      </c>
      <c r="C21" s="61">
        <v>3.6700000000000003E-2</v>
      </c>
    </row>
    <row r="22" spans="1:3" ht="14.4" thickBot="1" x14ac:dyDescent="0.3">
      <c r="A22" s="46" t="s">
        <v>568</v>
      </c>
      <c r="B22" s="45" t="s">
        <v>569</v>
      </c>
      <c r="C22" s="61">
        <v>9.1999999999999998E-3</v>
      </c>
    </row>
    <row r="23" spans="1:3" ht="14.4" thickBot="1" x14ac:dyDescent="0.3">
      <c r="A23" s="46" t="s">
        <v>570</v>
      </c>
      <c r="B23" s="45" t="s">
        <v>571</v>
      </c>
      <c r="C23" s="61">
        <v>0.1103</v>
      </c>
    </row>
    <row r="24" spans="1:3" ht="14.4" thickBot="1" x14ac:dyDescent="0.3">
      <c r="A24" s="46" t="s">
        <v>572</v>
      </c>
      <c r="B24" s="45" t="s">
        <v>573</v>
      </c>
      <c r="C24" s="61">
        <v>6.9999999999999999E-4</v>
      </c>
    </row>
    <row r="25" spans="1:3" ht="14.4" thickBot="1" x14ac:dyDescent="0.3">
      <c r="A25" s="46" t="s">
        <v>574</v>
      </c>
      <c r="B25" s="45" t="s">
        <v>575</v>
      </c>
      <c r="C25" s="61">
        <v>7.4000000000000003E-3</v>
      </c>
    </row>
    <row r="26" spans="1:3" ht="14.4" thickBot="1" x14ac:dyDescent="0.3">
      <c r="A26" s="46" t="s">
        <v>576</v>
      </c>
      <c r="B26" s="45" t="s">
        <v>577</v>
      </c>
      <c r="C26" s="61">
        <v>1.0999999999999999E-2</v>
      </c>
    </row>
    <row r="27" spans="1:3" ht="14.4" thickBot="1" x14ac:dyDescent="0.3">
      <c r="A27" s="46" t="s">
        <v>578</v>
      </c>
      <c r="B27" s="45" t="s">
        <v>579</v>
      </c>
      <c r="C27" s="61">
        <v>1.1000000000000001E-3</v>
      </c>
    </row>
    <row r="28" spans="1:3" ht="14.4" thickBot="1" x14ac:dyDescent="0.3">
      <c r="A28" s="46" t="s">
        <v>580</v>
      </c>
      <c r="B28" s="45" t="s">
        <v>581</v>
      </c>
      <c r="C28" s="61">
        <v>0.13200000000000001</v>
      </c>
    </row>
    <row r="29" spans="1:3" ht="14.4" thickBot="1" x14ac:dyDescent="0.3">
      <c r="A29" s="46" t="s">
        <v>582</v>
      </c>
      <c r="B29" s="45" t="s">
        <v>583</v>
      </c>
      <c r="C29" s="61">
        <v>2.9999999999999997E-4</v>
      </c>
    </row>
    <row r="30" spans="1:3" x14ac:dyDescent="0.25">
      <c r="A30" s="68"/>
      <c r="B30" s="68" t="s">
        <v>584</v>
      </c>
      <c r="C30" s="69">
        <f>SUM(C20:C29)</f>
        <v>0.49850000000000005</v>
      </c>
    </row>
    <row r="32" spans="1:3" ht="15.6" customHeight="1" thickBot="1" x14ac:dyDescent="0.35">
      <c r="A32" s="66" t="s">
        <v>516</v>
      </c>
      <c r="B32" s="66" t="s">
        <v>585</v>
      </c>
      <c r="C32" s="67"/>
    </row>
    <row r="33" spans="1:3" ht="14.4" thickBot="1" x14ac:dyDescent="0.3">
      <c r="A33" s="46" t="s">
        <v>586</v>
      </c>
      <c r="B33" s="45" t="s">
        <v>587</v>
      </c>
      <c r="C33" s="61">
        <v>7.9399999999999998E-2</v>
      </c>
    </row>
    <row r="34" spans="1:3" ht="14.4" customHeight="1" thickBot="1" x14ac:dyDescent="0.3">
      <c r="A34" s="46" t="s">
        <v>588</v>
      </c>
      <c r="B34" s="45" t="s">
        <v>589</v>
      </c>
      <c r="C34" s="61">
        <v>1.9E-3</v>
      </c>
    </row>
    <row r="35" spans="1:3" ht="13.8" customHeight="1" thickBot="1" x14ac:dyDescent="0.3">
      <c r="A35" s="46" t="s">
        <v>590</v>
      </c>
      <c r="B35" s="45" t="s">
        <v>591</v>
      </c>
      <c r="C35" s="61">
        <v>8.8999999999999999E-3</v>
      </c>
    </row>
    <row r="36" spans="1:3" ht="14.4" thickBot="1" x14ac:dyDescent="0.3">
      <c r="A36" s="46" t="s">
        <v>540</v>
      </c>
      <c r="B36" s="45" t="s">
        <v>592</v>
      </c>
      <c r="C36" s="61">
        <v>4.8300000000000003E-2</v>
      </c>
    </row>
    <row r="37" spans="1:3" ht="14.4" thickBot="1" x14ac:dyDescent="0.3">
      <c r="A37" s="46" t="s">
        <v>593</v>
      </c>
      <c r="B37" s="45" t="s">
        <v>594</v>
      </c>
      <c r="C37" s="61">
        <v>6.7000000000000002E-3</v>
      </c>
    </row>
    <row r="38" spans="1:3" x14ac:dyDescent="0.25">
      <c r="A38" s="68"/>
      <c r="B38" s="68" t="s">
        <v>595</v>
      </c>
      <c r="C38" s="69">
        <f>SUM(C33:C37)</f>
        <v>0.14520000000000002</v>
      </c>
    </row>
    <row r="40" spans="1:3" ht="16.2" thickBot="1" x14ac:dyDescent="0.35">
      <c r="A40" s="66" t="s">
        <v>517</v>
      </c>
      <c r="B40" s="66" t="s">
        <v>596</v>
      </c>
      <c r="C40" s="67"/>
    </row>
    <row r="41" spans="1:3" ht="14.4" thickBot="1" x14ac:dyDescent="0.3">
      <c r="A41" s="46" t="s">
        <v>597</v>
      </c>
      <c r="B41" s="45" t="s">
        <v>598</v>
      </c>
      <c r="C41" s="61">
        <v>8.1699999999999995E-2</v>
      </c>
    </row>
    <row r="42" spans="1:3" ht="34.799999999999997" thickBot="1" x14ac:dyDescent="0.3">
      <c r="A42" s="46" t="s">
        <v>599</v>
      </c>
      <c r="B42" s="45" t="s">
        <v>600</v>
      </c>
      <c r="C42" s="61">
        <v>6.7000000000000002E-3</v>
      </c>
    </row>
    <row r="43" spans="1:3" x14ac:dyDescent="0.25">
      <c r="A43" s="68"/>
      <c r="B43" s="68" t="s">
        <v>601</v>
      </c>
      <c r="C43" s="69">
        <f>SUM(C41:C42)</f>
        <v>8.8399999999999992E-2</v>
      </c>
    </row>
    <row r="44" spans="1:3" ht="14.4" thickBot="1" x14ac:dyDescent="0.3"/>
    <row r="45" spans="1:3" x14ac:dyDescent="0.25">
      <c r="A45" s="68"/>
      <c r="B45" s="68" t="s">
        <v>378</v>
      </c>
      <c r="C45" s="69">
        <f>C43+C38+C30+C17</f>
        <v>0.90010000000000012</v>
      </c>
    </row>
  </sheetData>
  <mergeCells count="3">
    <mergeCell ref="B1:C1"/>
    <mergeCell ref="B2:C2"/>
    <mergeCell ref="A5:C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 Sintético</vt:lpstr>
      <vt:lpstr>RESUMO</vt:lpstr>
      <vt:lpstr>COMPOSIÇÕES</vt:lpstr>
      <vt:lpstr>BDI</vt:lpstr>
      <vt:lpstr>LEIS SOCIAIS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Lucas</cp:lastModifiedBy>
  <cp:revision>0</cp:revision>
  <dcterms:created xsi:type="dcterms:W3CDTF">2021-09-02T19:01:43Z</dcterms:created>
  <dcterms:modified xsi:type="dcterms:W3CDTF">2021-09-28T14:10:12Z</dcterms:modified>
</cp:coreProperties>
</file>